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70_UBch_3_Marsovsk - Uh..." sheetId="2" r:id="rId2"/>
    <sheet name="Pokyny pro vyplnění" sheetId="3" r:id="rId3"/>
  </sheets>
  <definedNames>
    <definedName name="_xlnm._FilterDatabase" localSheetId="1" hidden="1">'1070_UBch_3_Marsovsk - Uh...'!$C$82:$K$236</definedName>
    <definedName name="_xlnm.Print_Titles" localSheetId="1">'1070_UBch_3_Marsovsk - Uh...'!$82:$82</definedName>
    <definedName name="_xlnm.Print_Titles" localSheetId="0">'Rekapitulace stavby'!$49:$49</definedName>
    <definedName name="_xlnm.Print_Area" localSheetId="1">'1070_UBch_3_Marsovsk - Uh...'!$C$4:$J$34,'1070_UBch_3_Marsovsk - Uh...'!$C$40:$J$66,'1070_UBch_3_Marsovsk - Uh...'!$C$72:$K$236</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236" i="2"/>
  <c r="BH236" i="2"/>
  <c r="BG236" i="2"/>
  <c r="BF236" i="2"/>
  <c r="T236" i="2"/>
  <c r="T235" i="2"/>
  <c r="R236" i="2"/>
  <c r="R235" i="2"/>
  <c r="P236" i="2"/>
  <c r="P235" i="2" s="1"/>
  <c r="BK236" i="2"/>
  <c r="BK235" i="2"/>
  <c r="J235" i="2"/>
  <c r="J236" i="2"/>
  <c r="BE236" i="2"/>
  <c r="J65" i="2"/>
  <c r="BI234" i="2"/>
  <c r="BH234" i="2"/>
  <c r="BG234" i="2"/>
  <c r="BF234" i="2"/>
  <c r="T234" i="2"/>
  <c r="T233" i="2"/>
  <c r="R234" i="2"/>
  <c r="R233" i="2" s="1"/>
  <c r="P234" i="2"/>
  <c r="P233" i="2" s="1"/>
  <c r="BK234" i="2"/>
  <c r="BK233" i="2"/>
  <c r="J233" i="2" s="1"/>
  <c r="J64" i="2" s="1"/>
  <c r="J234" i="2"/>
  <c r="BE234" i="2"/>
  <c r="BI232" i="2"/>
  <c r="BH232" i="2"/>
  <c r="BG232" i="2"/>
  <c r="BF232" i="2"/>
  <c r="T232" i="2"/>
  <c r="R232" i="2"/>
  <c r="P232" i="2"/>
  <c r="BK232" i="2"/>
  <c r="J232" i="2"/>
  <c r="BE232" i="2"/>
  <c r="BI231" i="2"/>
  <c r="BH231" i="2"/>
  <c r="BG231" i="2"/>
  <c r="BF231" i="2"/>
  <c r="T231" i="2"/>
  <c r="R231" i="2"/>
  <c r="P231" i="2"/>
  <c r="BK231" i="2"/>
  <c r="J231" i="2"/>
  <c r="BE231" i="2"/>
  <c r="BI230" i="2"/>
  <c r="BH230" i="2"/>
  <c r="BG230" i="2"/>
  <c r="BF230" i="2"/>
  <c r="T230" i="2"/>
  <c r="R230" i="2"/>
  <c r="P230" i="2"/>
  <c r="BK230" i="2"/>
  <c r="J230" i="2"/>
  <c r="BE230" i="2"/>
  <c r="BI229" i="2"/>
  <c r="BH229" i="2"/>
  <c r="BG229" i="2"/>
  <c r="BF229" i="2"/>
  <c r="T229" i="2"/>
  <c r="T227" i="2" s="1"/>
  <c r="R229" i="2"/>
  <c r="P229" i="2"/>
  <c r="P227" i="2" s="1"/>
  <c r="BK229" i="2"/>
  <c r="BK227" i="2" s="1"/>
  <c r="J227" i="2" s="1"/>
  <c r="J63" i="2" s="1"/>
  <c r="J229" i="2"/>
  <c r="BE229" i="2"/>
  <c r="BI228" i="2"/>
  <c r="BH228" i="2"/>
  <c r="BG228" i="2"/>
  <c r="BF228" i="2"/>
  <c r="T228" i="2"/>
  <c r="R228" i="2"/>
  <c r="R227" i="2" s="1"/>
  <c r="P228" i="2"/>
  <c r="BK228" i="2"/>
  <c r="J228" i="2"/>
  <c r="BE228" i="2"/>
  <c r="BI226" i="2"/>
  <c r="BH226" i="2"/>
  <c r="BG226" i="2"/>
  <c r="BF226" i="2"/>
  <c r="T226" i="2"/>
  <c r="R226" i="2"/>
  <c r="P226" i="2"/>
  <c r="BK226" i="2"/>
  <c r="J226" i="2"/>
  <c r="BE226" i="2"/>
  <c r="BI225" i="2"/>
  <c r="BH225" i="2"/>
  <c r="BG225" i="2"/>
  <c r="BF225" i="2"/>
  <c r="T225" i="2"/>
  <c r="R225" i="2"/>
  <c r="P225" i="2"/>
  <c r="BK225" i="2"/>
  <c r="J225" i="2"/>
  <c r="BE225" i="2"/>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T220" i="2" s="1"/>
  <c r="R222" i="2"/>
  <c r="R220" i="2" s="1"/>
  <c r="P222" i="2"/>
  <c r="P220" i="2" s="1"/>
  <c r="BK222" i="2"/>
  <c r="BK220" i="2" s="1"/>
  <c r="J220" i="2" s="1"/>
  <c r="J62" i="2" s="1"/>
  <c r="J222" i="2"/>
  <c r="BE222" i="2"/>
  <c r="BI221" i="2"/>
  <c r="BH221" i="2"/>
  <c r="BG221" i="2"/>
  <c r="BF221" i="2"/>
  <c r="T221" i="2"/>
  <c r="R221" i="2"/>
  <c r="P221" i="2"/>
  <c r="BK221" i="2"/>
  <c r="J221" i="2"/>
  <c r="BE221" i="2"/>
  <c r="BI219" i="2"/>
  <c r="BH219" i="2"/>
  <c r="BG219" i="2"/>
  <c r="BF219" i="2"/>
  <c r="T219" i="2"/>
  <c r="T217" i="2" s="1"/>
  <c r="R219" i="2"/>
  <c r="P219" i="2"/>
  <c r="BK219" i="2"/>
  <c r="J219" i="2"/>
  <c r="BE219" i="2" s="1"/>
  <c r="BI218" i="2"/>
  <c r="BH218" i="2"/>
  <c r="BG218" i="2"/>
  <c r="BF218" i="2"/>
  <c r="T218" i="2"/>
  <c r="R218" i="2"/>
  <c r="P218" i="2"/>
  <c r="BK218" i="2"/>
  <c r="J218" i="2"/>
  <c r="BE218" i="2" s="1"/>
  <c r="BI215" i="2"/>
  <c r="BH215" i="2"/>
  <c r="BG215" i="2"/>
  <c r="BF215" i="2"/>
  <c r="T215" i="2"/>
  <c r="T212" i="2" s="1"/>
  <c r="T211" i="2" s="1"/>
  <c r="R215" i="2"/>
  <c r="R212" i="2" s="1"/>
  <c r="R211" i="2" s="1"/>
  <c r="P215" i="2"/>
  <c r="P212" i="2" s="1"/>
  <c r="P211" i="2" s="1"/>
  <c r="BK215" i="2"/>
  <c r="BK212" i="2" s="1"/>
  <c r="J215" i="2"/>
  <c r="BE215" i="2"/>
  <c r="BI213" i="2"/>
  <c r="BH213" i="2"/>
  <c r="BG213" i="2"/>
  <c r="BF213" i="2"/>
  <c r="T213" i="2"/>
  <c r="R213" i="2"/>
  <c r="P213" i="2"/>
  <c r="BK213" i="2"/>
  <c r="J213" i="2"/>
  <c r="BE213" i="2"/>
  <c r="BI209" i="2"/>
  <c r="BH209" i="2"/>
  <c r="BG209" i="2"/>
  <c r="BF209" i="2"/>
  <c r="T209" i="2"/>
  <c r="R209" i="2"/>
  <c r="P209" i="2"/>
  <c r="BK209" i="2"/>
  <c r="J209" i="2"/>
  <c r="BE209" i="2"/>
  <c r="BI207" i="2"/>
  <c r="BH207" i="2"/>
  <c r="BG207" i="2"/>
  <c r="BF207" i="2"/>
  <c r="T207" i="2"/>
  <c r="R207" i="2"/>
  <c r="P207" i="2"/>
  <c r="BK207" i="2"/>
  <c r="J207" i="2"/>
  <c r="BE207" i="2"/>
  <c r="BI204" i="2"/>
  <c r="BH204" i="2"/>
  <c r="BG204" i="2"/>
  <c r="BF204" i="2"/>
  <c r="T204" i="2"/>
  <c r="R204" i="2"/>
  <c r="R201" i="2" s="1"/>
  <c r="P204" i="2"/>
  <c r="BK204" i="2"/>
  <c r="J204" i="2"/>
  <c r="BE204" i="2"/>
  <c r="BI202" i="2"/>
  <c r="BH202" i="2"/>
  <c r="BG202" i="2"/>
  <c r="BF202" i="2"/>
  <c r="T202" i="2"/>
  <c r="T201" i="2" s="1"/>
  <c r="R202" i="2"/>
  <c r="P202" i="2"/>
  <c r="P201" i="2" s="1"/>
  <c r="BK202" i="2"/>
  <c r="BK201" i="2"/>
  <c r="J201" i="2"/>
  <c r="J202" i="2"/>
  <c r="BE202" i="2" s="1"/>
  <c r="J58" i="2"/>
  <c r="BI198" i="2"/>
  <c r="BH198" i="2"/>
  <c r="BG198" i="2"/>
  <c r="BF198" i="2"/>
  <c r="T198" i="2"/>
  <c r="R198" i="2"/>
  <c r="P198" i="2"/>
  <c r="BK198" i="2"/>
  <c r="J198" i="2"/>
  <c r="BE198" i="2"/>
  <c r="BI196" i="2"/>
  <c r="BH196" i="2"/>
  <c r="BG196" i="2"/>
  <c r="BF196" i="2"/>
  <c r="T196" i="2"/>
  <c r="R196" i="2"/>
  <c r="P196" i="2"/>
  <c r="BK196" i="2"/>
  <c r="J196" i="2"/>
  <c r="BE196" i="2"/>
  <c r="BI193" i="2"/>
  <c r="BH193" i="2"/>
  <c r="BG193" i="2"/>
  <c r="BF193" i="2"/>
  <c r="T193" i="2"/>
  <c r="T180" i="2" s="1"/>
  <c r="R193" i="2"/>
  <c r="P193" i="2"/>
  <c r="BK193" i="2"/>
  <c r="J193" i="2"/>
  <c r="BE193" i="2"/>
  <c r="BI191" i="2"/>
  <c r="BH191" i="2"/>
  <c r="BG191" i="2"/>
  <c r="BF191" i="2"/>
  <c r="T191" i="2"/>
  <c r="R191" i="2"/>
  <c r="P191" i="2"/>
  <c r="BK191" i="2"/>
  <c r="J191" i="2"/>
  <c r="BE191" i="2"/>
  <c r="BI189" i="2"/>
  <c r="BH189" i="2"/>
  <c r="BG189" i="2"/>
  <c r="BF189" i="2"/>
  <c r="T189" i="2"/>
  <c r="R189" i="2"/>
  <c r="P189" i="2"/>
  <c r="BK189" i="2"/>
  <c r="J189" i="2"/>
  <c r="BE189" i="2" s="1"/>
  <c r="BI187" i="2"/>
  <c r="BH187" i="2"/>
  <c r="BG187" i="2"/>
  <c r="BF187" i="2"/>
  <c r="T187" i="2"/>
  <c r="R187" i="2"/>
  <c r="P187" i="2"/>
  <c r="BK187" i="2"/>
  <c r="J187" i="2"/>
  <c r="BE187" i="2"/>
  <c r="BI184" i="2"/>
  <c r="BH184" i="2"/>
  <c r="BG184" i="2"/>
  <c r="BF184" i="2"/>
  <c r="T184" i="2"/>
  <c r="R184" i="2"/>
  <c r="R180" i="2" s="1"/>
  <c r="P184" i="2"/>
  <c r="P180" i="2" s="1"/>
  <c r="BK184" i="2"/>
  <c r="BK180" i="2" s="1"/>
  <c r="J180" i="2" s="1"/>
  <c r="J57" i="2" s="1"/>
  <c r="J184" i="2"/>
  <c r="BE184" i="2"/>
  <c r="BI181" i="2"/>
  <c r="BH181" i="2"/>
  <c r="BG181" i="2"/>
  <c r="BF181" i="2"/>
  <c r="T181" i="2"/>
  <c r="R181" i="2"/>
  <c r="P181" i="2"/>
  <c r="BK181" i="2"/>
  <c r="J181" i="2"/>
  <c r="BE181" i="2"/>
  <c r="BI178" i="2"/>
  <c r="BH178" i="2"/>
  <c r="BG178" i="2"/>
  <c r="BF178" i="2"/>
  <c r="T178" i="2"/>
  <c r="T175" i="2" s="1"/>
  <c r="R178" i="2"/>
  <c r="R175" i="2" s="1"/>
  <c r="P178" i="2"/>
  <c r="P175" i="2" s="1"/>
  <c r="BK178" i="2"/>
  <c r="BK175" i="2" s="1"/>
  <c r="J175" i="2" s="1"/>
  <c r="J56" i="2" s="1"/>
  <c r="J178" i="2"/>
  <c r="BE178" i="2" s="1"/>
  <c r="BI176" i="2"/>
  <c r="BH176" i="2"/>
  <c r="BG176" i="2"/>
  <c r="BF176" i="2"/>
  <c r="T176" i="2"/>
  <c r="R176" i="2"/>
  <c r="P176" i="2"/>
  <c r="BK176" i="2"/>
  <c r="J176" i="2"/>
  <c r="BE176" i="2"/>
  <c r="BI173" i="2"/>
  <c r="BH173" i="2"/>
  <c r="BG173" i="2"/>
  <c r="BF173" i="2"/>
  <c r="T173" i="2"/>
  <c r="R173" i="2"/>
  <c r="P173" i="2"/>
  <c r="BK173" i="2"/>
  <c r="J173" i="2"/>
  <c r="BE173" i="2" s="1"/>
  <c r="BI171" i="2"/>
  <c r="BH171" i="2"/>
  <c r="BG171" i="2"/>
  <c r="BF171" i="2"/>
  <c r="T171" i="2"/>
  <c r="R171" i="2"/>
  <c r="P171" i="2"/>
  <c r="BK171" i="2"/>
  <c r="J171" i="2"/>
  <c r="BE171" i="2"/>
  <c r="BI168" i="2"/>
  <c r="BH168" i="2"/>
  <c r="BG168" i="2"/>
  <c r="BF168" i="2"/>
  <c r="T168" i="2"/>
  <c r="R168" i="2"/>
  <c r="P168" i="2"/>
  <c r="BK168" i="2"/>
  <c r="J168" i="2"/>
  <c r="BE168" i="2"/>
  <c r="BI164" i="2"/>
  <c r="BH164" i="2"/>
  <c r="BG164" i="2"/>
  <c r="BF164" i="2"/>
  <c r="T164" i="2"/>
  <c r="R164" i="2"/>
  <c r="P164" i="2"/>
  <c r="BK164" i="2"/>
  <c r="J164" i="2"/>
  <c r="BE164" i="2"/>
  <c r="BI160" i="2"/>
  <c r="BH160" i="2"/>
  <c r="BG160" i="2"/>
  <c r="BF160" i="2"/>
  <c r="T160" i="2"/>
  <c r="R160" i="2"/>
  <c r="P160" i="2"/>
  <c r="BK160" i="2"/>
  <c r="J160" i="2"/>
  <c r="BE160" i="2"/>
  <c r="BI158" i="2"/>
  <c r="BH158" i="2"/>
  <c r="BG158" i="2"/>
  <c r="BF158" i="2"/>
  <c r="T158" i="2"/>
  <c r="T154" i="2" s="1"/>
  <c r="R158" i="2"/>
  <c r="R154" i="2" s="1"/>
  <c r="P158" i="2"/>
  <c r="BK158" i="2"/>
  <c r="BK154" i="2" s="1"/>
  <c r="J154" i="2" s="1"/>
  <c r="J55" i="2" s="1"/>
  <c r="J158" i="2"/>
  <c r="BE158" i="2"/>
  <c r="BI155" i="2"/>
  <c r="BH155" i="2"/>
  <c r="BG155" i="2"/>
  <c r="BF155" i="2"/>
  <c r="T155" i="2"/>
  <c r="R155" i="2"/>
  <c r="P155" i="2"/>
  <c r="P154" i="2" s="1"/>
  <c r="BK155" i="2"/>
  <c r="J155" i="2"/>
  <c r="BE155" i="2"/>
  <c r="BI151" i="2"/>
  <c r="BH151" i="2"/>
  <c r="BG151" i="2"/>
  <c r="BF151" i="2"/>
  <c r="T151" i="2"/>
  <c r="R151" i="2"/>
  <c r="P151" i="2"/>
  <c r="BK151" i="2"/>
  <c r="J151" i="2"/>
  <c r="BE151" i="2"/>
  <c r="BI145" i="2"/>
  <c r="BH145" i="2"/>
  <c r="BG145" i="2"/>
  <c r="BF145" i="2"/>
  <c r="T145" i="2"/>
  <c r="R145" i="2"/>
  <c r="P145" i="2"/>
  <c r="BK145" i="2"/>
  <c r="J145" i="2"/>
  <c r="BE145" i="2"/>
  <c r="BI143" i="2"/>
  <c r="BH143" i="2"/>
  <c r="BG143" i="2"/>
  <c r="BF143" i="2"/>
  <c r="T143" i="2"/>
  <c r="R143" i="2"/>
  <c r="P143" i="2"/>
  <c r="BK143" i="2"/>
  <c r="J143" i="2"/>
  <c r="BE143" i="2"/>
  <c r="BI140" i="2"/>
  <c r="BH140" i="2"/>
  <c r="BG140" i="2"/>
  <c r="BF140" i="2"/>
  <c r="T140" i="2"/>
  <c r="R140" i="2"/>
  <c r="P140" i="2"/>
  <c r="BK140" i="2"/>
  <c r="J140" i="2"/>
  <c r="BE140" i="2"/>
  <c r="BI137" i="2"/>
  <c r="BH137" i="2"/>
  <c r="BG137" i="2"/>
  <c r="BF137" i="2"/>
  <c r="T137" i="2"/>
  <c r="R137" i="2"/>
  <c r="P137" i="2"/>
  <c r="BK137" i="2"/>
  <c r="J137" i="2"/>
  <c r="BE137" i="2"/>
  <c r="BI134" i="2"/>
  <c r="BH134" i="2"/>
  <c r="BG134" i="2"/>
  <c r="BF134" i="2"/>
  <c r="T134" i="2"/>
  <c r="R134" i="2"/>
  <c r="P134" i="2"/>
  <c r="BK134" i="2"/>
  <c r="J134" i="2"/>
  <c r="BE134" i="2"/>
  <c r="BI132" i="2"/>
  <c r="BH132" i="2"/>
  <c r="BG132" i="2"/>
  <c r="BF132" i="2"/>
  <c r="T132" i="2"/>
  <c r="R132" i="2"/>
  <c r="P132" i="2"/>
  <c r="BK132" i="2"/>
  <c r="J132" i="2"/>
  <c r="BE132" i="2"/>
  <c r="BI129" i="2"/>
  <c r="BH129" i="2"/>
  <c r="BG129" i="2"/>
  <c r="BF129" i="2"/>
  <c r="T129" i="2"/>
  <c r="R129" i="2"/>
  <c r="P129" i="2"/>
  <c r="BK129" i="2"/>
  <c r="J129" i="2"/>
  <c r="BE129" i="2"/>
  <c r="BI126" i="2"/>
  <c r="BH126" i="2"/>
  <c r="BG126" i="2"/>
  <c r="BF126" i="2"/>
  <c r="T126" i="2"/>
  <c r="R126" i="2"/>
  <c r="P126" i="2"/>
  <c r="BK126" i="2"/>
  <c r="J126" i="2"/>
  <c r="BE126" i="2"/>
  <c r="BI123" i="2"/>
  <c r="BH123" i="2"/>
  <c r="BG123" i="2"/>
  <c r="BF123" i="2"/>
  <c r="T123" i="2"/>
  <c r="R123" i="2"/>
  <c r="P123" i="2"/>
  <c r="BK123" i="2"/>
  <c r="J123" i="2"/>
  <c r="BE123" i="2"/>
  <c r="BI120" i="2"/>
  <c r="BH120" i="2"/>
  <c r="BG120" i="2"/>
  <c r="BF120" i="2"/>
  <c r="T120" i="2"/>
  <c r="R120" i="2"/>
  <c r="P120" i="2"/>
  <c r="BK120" i="2"/>
  <c r="J120" i="2"/>
  <c r="BE120" i="2"/>
  <c r="BI117" i="2"/>
  <c r="BH117" i="2"/>
  <c r="BG117" i="2"/>
  <c r="BF117" i="2"/>
  <c r="T117" i="2"/>
  <c r="R117" i="2"/>
  <c r="P117" i="2"/>
  <c r="BK117" i="2"/>
  <c r="J117" i="2"/>
  <c r="BE117" i="2"/>
  <c r="BI114" i="2"/>
  <c r="BH114" i="2"/>
  <c r="BG114" i="2"/>
  <c r="BF114" i="2"/>
  <c r="T114" i="2"/>
  <c r="R114" i="2"/>
  <c r="P114" i="2"/>
  <c r="BK114" i="2"/>
  <c r="J114" i="2"/>
  <c r="BE114" i="2"/>
  <c r="BI111" i="2"/>
  <c r="BH111" i="2"/>
  <c r="BG111" i="2"/>
  <c r="BF111" i="2"/>
  <c r="T111" i="2"/>
  <c r="R111" i="2"/>
  <c r="P111" i="2"/>
  <c r="BK111" i="2"/>
  <c r="J111" i="2"/>
  <c r="BE111" i="2"/>
  <c r="BI108" i="2"/>
  <c r="BH108" i="2"/>
  <c r="BG108" i="2"/>
  <c r="BF108" i="2"/>
  <c r="T108" i="2"/>
  <c r="R108" i="2"/>
  <c r="P108" i="2"/>
  <c r="BK108" i="2"/>
  <c r="J108" i="2"/>
  <c r="BE108" i="2"/>
  <c r="BI105" i="2"/>
  <c r="BH105" i="2"/>
  <c r="BG105" i="2"/>
  <c r="BF105" i="2"/>
  <c r="T105" i="2"/>
  <c r="R105" i="2"/>
  <c r="P105" i="2"/>
  <c r="BK105" i="2"/>
  <c r="J105" i="2"/>
  <c r="BE105" i="2"/>
  <c r="BI103" i="2"/>
  <c r="BH103" i="2"/>
  <c r="BG103" i="2"/>
  <c r="BF103" i="2"/>
  <c r="T103" i="2"/>
  <c r="R103" i="2"/>
  <c r="P103" i="2"/>
  <c r="BK103" i="2"/>
  <c r="J103" i="2"/>
  <c r="BE103" i="2"/>
  <c r="BI100" i="2"/>
  <c r="BH100" i="2"/>
  <c r="BG100" i="2"/>
  <c r="BF100" i="2"/>
  <c r="T100" i="2"/>
  <c r="R100" i="2"/>
  <c r="P100" i="2"/>
  <c r="BK100" i="2"/>
  <c r="J100" i="2"/>
  <c r="BE100" i="2"/>
  <c r="BI98" i="2"/>
  <c r="BH98" i="2"/>
  <c r="BG98" i="2"/>
  <c r="BF98" i="2"/>
  <c r="T98" i="2"/>
  <c r="R98" i="2"/>
  <c r="P98" i="2"/>
  <c r="BK98" i="2"/>
  <c r="J98" i="2"/>
  <c r="BE98" i="2"/>
  <c r="BI95" i="2"/>
  <c r="BH95" i="2"/>
  <c r="BG95" i="2"/>
  <c r="BF95" i="2"/>
  <c r="T95" i="2"/>
  <c r="R95" i="2"/>
  <c r="R85" i="2" s="1"/>
  <c r="P95" i="2"/>
  <c r="P85" i="2" s="1"/>
  <c r="BK95" i="2"/>
  <c r="J95" i="2"/>
  <c r="BE95" i="2"/>
  <c r="BI92" i="2"/>
  <c r="BH92" i="2"/>
  <c r="BG92" i="2"/>
  <c r="BF92" i="2"/>
  <c r="T92" i="2"/>
  <c r="R92" i="2"/>
  <c r="P92" i="2"/>
  <c r="BK92" i="2"/>
  <c r="J92" i="2"/>
  <c r="BE92" i="2"/>
  <c r="BI89" i="2"/>
  <c r="BH89" i="2"/>
  <c r="BG89" i="2"/>
  <c r="F30" i="2" s="1"/>
  <c r="BB52" i="1" s="1"/>
  <c r="BB51" i="1" s="1"/>
  <c r="BF89" i="2"/>
  <c r="F29" i="2" s="1"/>
  <c r="BA52" i="1" s="1"/>
  <c r="BA51" i="1" s="1"/>
  <c r="T89" i="2"/>
  <c r="R89" i="2"/>
  <c r="P89" i="2"/>
  <c r="BK89" i="2"/>
  <c r="J89" i="2"/>
  <c r="BE89" i="2"/>
  <c r="BI86" i="2"/>
  <c r="F32" i="2"/>
  <c r="BD52" i="1" s="1"/>
  <c r="BD51" i="1" s="1"/>
  <c r="W30" i="1" s="1"/>
  <c r="BH86" i="2"/>
  <c r="F31" i="2" s="1"/>
  <c r="BC52" i="1" s="1"/>
  <c r="BC51" i="1" s="1"/>
  <c r="BG86" i="2"/>
  <c r="BF86" i="2"/>
  <c r="T86" i="2"/>
  <c r="T85" i="2" s="1"/>
  <c r="R86" i="2"/>
  <c r="P86" i="2"/>
  <c r="BK86" i="2"/>
  <c r="BK85" i="2" s="1"/>
  <c r="J86" i="2"/>
  <c r="BE86" i="2"/>
  <c r="J79" i="2"/>
  <c r="F79" i="2"/>
  <c r="F77" i="2"/>
  <c r="E75" i="2"/>
  <c r="J47" i="2"/>
  <c r="F47" i="2"/>
  <c r="F45" i="2"/>
  <c r="E43" i="2"/>
  <c r="J16" i="2"/>
  <c r="E16" i="2"/>
  <c r="F80" i="2" s="1"/>
  <c r="F48" i="2"/>
  <c r="J15" i="2"/>
  <c r="J10" i="2"/>
  <c r="J77" i="2"/>
  <c r="J45" i="2"/>
  <c r="AS51" i="1"/>
  <c r="L47" i="1"/>
  <c r="AM46" i="1"/>
  <c r="L46" i="1"/>
  <c r="AM44" i="1"/>
  <c r="L44" i="1"/>
  <c r="L42" i="1"/>
  <c r="L41" i="1"/>
  <c r="J85" i="2" l="1"/>
  <c r="J54" i="2" s="1"/>
  <c r="BK84" i="2"/>
  <c r="J212" i="2"/>
  <c r="J60" i="2" s="1"/>
  <c r="BK211" i="2"/>
  <c r="J211" i="2" s="1"/>
  <c r="J59" i="2" s="1"/>
  <c r="T84" i="2"/>
  <c r="T83" i="2" s="1"/>
  <c r="AX51" i="1"/>
  <c r="W28" i="1"/>
  <c r="W27" i="1"/>
  <c r="AW51" i="1"/>
  <c r="AK27" i="1" s="1"/>
  <c r="W29" i="1"/>
  <c r="AY51" i="1"/>
  <c r="P84" i="2"/>
  <c r="J28" i="2"/>
  <c r="AV52" i="1" s="1"/>
  <c r="BK217" i="2"/>
  <c r="J217" i="2" s="1"/>
  <c r="J61" i="2" s="1"/>
  <c r="P217" i="2"/>
  <c r="R84" i="2"/>
  <c r="R217" i="2"/>
  <c r="J29" i="2"/>
  <c r="AW52" i="1" s="1"/>
  <c r="F28" i="2"/>
  <c r="AZ52" i="1" s="1"/>
  <c r="AZ51" i="1" s="1"/>
  <c r="R83" i="2" l="1"/>
  <c r="AV51" i="1"/>
  <c r="W26" i="1"/>
  <c r="P83" i="2"/>
  <c r="AU52" i="1" s="1"/>
  <c r="AU51" i="1" s="1"/>
  <c r="AT52" i="1"/>
  <c r="J84" i="2"/>
  <c r="J53" i="2" s="1"/>
  <c r="BK83" i="2"/>
  <c r="J83" i="2" s="1"/>
  <c r="J25" i="2" l="1"/>
  <c r="J52" i="2"/>
  <c r="AK26" i="1"/>
  <c r="AT51" i="1"/>
  <c r="AG52" i="1" l="1"/>
  <c r="J34" i="2"/>
  <c r="AG51" i="1" l="1"/>
  <c r="AN52" i="1"/>
  <c r="AN51" i="1" l="1"/>
  <c r="AK23" i="1"/>
  <c r="AK32" i="1" s="1"/>
</calcChain>
</file>

<file path=xl/sharedStrings.xml><?xml version="1.0" encoding="utf-8"?>
<sst xmlns="http://schemas.openxmlformats.org/spreadsheetml/2006/main" count="2388" uniqueCount="677">
  <si>
    <t>Export VZ</t>
  </si>
  <si>
    <t>List obsahuje:</t>
  </si>
  <si>
    <t>1) Rekapitulace stavby</t>
  </si>
  <si>
    <t>2) Rekapitulace objektů stavby a soupisů prací</t>
  </si>
  <si>
    <t>3.0</t>
  </si>
  <si>
    <t>ZAMOK</t>
  </si>
  <si>
    <t>False</t>
  </si>
  <si>
    <t>{0663e647-6351-4364-b593-7cefc166ec5f}</t>
  </si>
  <si>
    <t>0,01</t>
  </si>
  <si>
    <t>21</t>
  </si>
  <si>
    <t>15</t>
  </si>
  <si>
    <t>REKAPITULACE STAVBY</t>
  </si>
  <si>
    <t>v ---  níže se nacházejí doplnkové a pomocné údaje k sestavám  --- v</t>
  </si>
  <si>
    <t>Návod na vyplnění</t>
  </si>
  <si>
    <t>0,001</t>
  </si>
  <si>
    <t>Kód:</t>
  </si>
  <si>
    <t>1070_UBch_3_Marsovsk</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</si>
  <si>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</si>
  <si>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</si>
  <si>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Uherský Brod, oprava chodníků 2017 - 1. část. Maršovská</t>
  </si>
  <si>
    <t>KSO:</t>
  </si>
  <si>
    <t>822 27</t>
  </si>
  <si>
    <t>CC-CZ:</t>
  </si>
  <si>
    <t>2112</t>
  </si>
  <si>
    <t>Místo:</t>
  </si>
  <si>
    <t>Uherský Brod</t>
  </si>
  <si>
    <t>Datum:</t>
  </si>
  <si>
    <t>25. 7. 2018</t>
  </si>
  <si>
    <t>Zadavatel:</t>
  </si>
  <si>
    <t>IČ:</t>
  </si>
  <si>
    <t/>
  </si>
  <si>
    <t>TSUB, Uherský Brod</t>
  </si>
  <si>
    <t>DIČ:</t>
  </si>
  <si>
    <t>Uchazeč:</t>
  </si>
  <si>
    <t>Vyplň údaj</t>
  </si>
  <si>
    <t>Projektant:</t>
  </si>
  <si>
    <t>Ing. Kunčík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</si>
  <si>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</si>
  <si>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</si>
  <si>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</si>
  <si>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</si>
  <si>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</si>
  <si>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</si>
  <si>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</si>
  <si>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</si>
  <si>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</si>
  <si>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</si>
  <si>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</si>
  <si>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</si>
  <si>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</si>
  <si>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</si>
  <si>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</si>
  <si>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</si>
  <si>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</si>
  <si>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</si>
  <si>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</si>
  <si>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</si>
  <si>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</si>
  <si>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</si>
  <si>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</si>
  <si>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</si>
  <si>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</si>
  <si>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</si>
  <si>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</si>
  <si>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</si>
  <si>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</si>
  <si>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</si>
  <si>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</si>
  <si>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</si>
  <si>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</si>
  <si>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</si>
  <si>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</si>
  <si>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</si>
  <si>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</si>
  <si>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</si>
  <si>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</si>
  <si>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</si>
  <si>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</si>
  <si>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</si>
  <si>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</si>
  <si>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</si>
  <si>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</si>
  <si>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</si>
  <si>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</si>
  <si>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</si>
  <si>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</si>
  <si>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odst_30_30</t>
  </si>
  <si>
    <t>250,2</t>
  </si>
  <si>
    <t>2</t>
  </si>
  <si>
    <t>odkop</t>
  </si>
  <si>
    <t>37,53</t>
  </si>
  <si>
    <t>KRYCÍ LIST SOUPISU</t>
  </si>
  <si>
    <t>oprav_30_procen</t>
  </si>
  <si>
    <t>114,768</t>
  </si>
  <si>
    <t>new_obr_sil</t>
  </si>
  <si>
    <t>127,52</t>
  </si>
  <si>
    <t>obr_přechod</t>
  </si>
  <si>
    <t>8,08</t>
  </si>
  <si>
    <t>obr_nájezd</t>
  </si>
  <si>
    <t>21,715</t>
  </si>
  <si>
    <t>obr_standa</t>
  </si>
  <si>
    <t>99</t>
  </si>
  <si>
    <t>ryhy</t>
  </si>
  <si>
    <t>38,288</t>
  </si>
  <si>
    <t>new_obr_záh</t>
  </si>
  <si>
    <t>25,63</t>
  </si>
  <si>
    <t>humus</t>
  </si>
  <si>
    <t>18,7</t>
  </si>
  <si>
    <t>rotavátor</t>
  </si>
  <si>
    <t>3,74</t>
  </si>
  <si>
    <t>ornice</t>
  </si>
  <si>
    <t>1,87</t>
  </si>
  <si>
    <t>ZDL_slepec</t>
  </si>
  <si>
    <t>8,6</t>
  </si>
  <si>
    <t>pláň</t>
  </si>
  <si>
    <t>327,075</t>
  </si>
  <si>
    <t>ZDL_šedá</t>
  </si>
  <si>
    <t>241,9</t>
  </si>
  <si>
    <t>nasyp</t>
  </si>
  <si>
    <t>3,204</t>
  </si>
  <si>
    <t>zemina_odvoz</t>
  </si>
  <si>
    <t>72,614</t>
  </si>
  <si>
    <t>folie</t>
  </si>
  <si>
    <t>53,35</t>
  </si>
  <si>
    <t>šd_100</t>
  </si>
  <si>
    <t>263,315</t>
  </si>
  <si>
    <t>šd_150</t>
  </si>
  <si>
    <t>314,26</t>
  </si>
  <si>
    <t>sklad_šterk</t>
  </si>
  <si>
    <t>75,75</t>
  </si>
  <si>
    <t>sklad_beton</t>
  </si>
  <si>
    <t>89,729</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</si>
  <si>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</si>
  <si>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</si>
  <si>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</si>
  <si>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</si>
  <si>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</si>
  <si>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</si>
  <si>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</si>
  <si>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</si>
  <si>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</si>
  <si>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</si>
  <si>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</si>
  <si>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</si>
  <si>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</si>
  <si>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</si>
  <si>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</si>
  <si>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</si>
  <si>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</si>
  <si>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</si>
  <si>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</si>
  <si>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</si>
  <si>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</si>
  <si>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</si>
  <si>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</si>
  <si>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</si>
  <si>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</si>
  <si>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</si>
  <si>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</si>
  <si>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</si>
  <si>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</si>
  <si>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</si>
  <si>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</si>
  <si>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</si>
  <si>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</si>
  <si>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</si>
  <si>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</si>
  <si>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</si>
  <si>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</si>
  <si>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</si>
  <si>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</si>
  <si>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</si>
  <si>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01</t>
  </si>
  <si>
    <t>4</t>
  </si>
  <si>
    <t>-1227501783</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</si>
  <si>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</si>
  <si>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</si>
  <si>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</si>
  <si>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113107312</t>
  </si>
  <si>
    <t>Odstranění podkladů nebo krytů strojně plochy jednotlivě do 50 m2 s přemístěním hmot na skládku na vzdálenost do 3 m nebo s naložením na dopravní prostředek z kameniva těženého, o tl. vrstvy přes 100 do 200 mm</t>
  </si>
  <si>
    <t>-995244964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</si>
  <si>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</si>
  <si>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</si>
  <si>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113202111</t>
  </si>
  <si>
    <t>Vytrhání obrub  s vybouráním lože, s přemístěním hmot na skládku na vzdálenost do 3 m nebo s naložením na dopravní prostředek z krajníků nebo obrubníků stojatých</t>
  </si>
  <si>
    <t>m</t>
  </si>
  <si>
    <t>-1075445290</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</si>
  <si>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</si>
  <si>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127,5-6</t>
  </si>
  <si>
    <t>113203111</t>
  </si>
  <si>
    <t>Vytrhání obrub  s vybouráním lože, s přemístěním hmot na skládku na vzdálenost do 3 m nebo s naložením na dopravní prostředek z dlažebních kostek</t>
  </si>
  <si>
    <t>741490986</t>
  </si>
  <si>
    <t>6</t>
  </si>
  <si>
    <t>5</t>
  </si>
  <si>
    <t>113204111</t>
  </si>
  <si>
    <t>Vytrhání obrub  s vybouráním lože, s přemístěním hmot na skládku na vzdálenost do 3 m nebo s naložením na dopravní prostředek záhonových</t>
  </si>
  <si>
    <t>-1950268323</t>
  </si>
  <si>
    <t>122201401</t>
  </si>
  <si>
    <t>Vykopávky v zemnících na suchu  s přehozením výkopku na vzdálenost do 3 m nebo s naložením na dopravní prostředek v hornině tř. 3 do 100 m3</t>
  </si>
  <si>
    <t>m3</t>
  </si>
  <si>
    <t>-561077935</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</si>
  <si>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</si>
  <si>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</si>
  <si>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7</t>
  </si>
  <si>
    <t>M</t>
  </si>
  <si>
    <t>10364101</t>
  </si>
  <si>
    <t>zemina pro terénní úpravy - ornice</t>
  </si>
  <si>
    <t>t</t>
  </si>
  <si>
    <t>8</t>
  </si>
  <si>
    <t>1825544726</t>
  </si>
  <si>
    <t>ornice*1,7</t>
  </si>
  <si>
    <t>122201409</t>
  </si>
  <si>
    <t>Vykopávky v zemnících na suchu  s přehozením výkopku na vzdálenost do 3 m nebo s naložením na dopravní prostředek v hornině tř. 3 Příplatek k cenám za lepivost horniny tř. 3</t>
  </si>
  <si>
    <t>-996572910</t>
  </si>
  <si>
    <t>9</t>
  </si>
  <si>
    <t>122202201</t>
  </si>
  <si>
    <t>Odkopávky a prokopávky nezapažené pro silnice  s přemístěním výkopku v příčných profilech na vzdálenost do 15 m nebo s naložením na dopravní prostředek v hornině tř. 3 do 100 m3</t>
  </si>
  <si>
    <t>1024459828</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</si>
  <si>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</si>
  <si>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odst_30_30*0,15</t>
  </si>
  <si>
    <t>10</t>
  </si>
  <si>
    <t>122202209</t>
  </si>
  <si>
    <t>Odkopávky a prokopávky nezapažené pro silnice  s přemístěním výkopku v příčných profilech na vzdálenost do 15 m nebo s naložením na dopravní prostředek v hornině tř. 3 Příplatek k cenám za lepivost horniny tř. 3</t>
  </si>
  <si>
    <t>-1107902301</t>
  </si>
  <si>
    <t>11</t>
  </si>
  <si>
    <t>132201101</t>
  </si>
  <si>
    <t>Hloubení zapažených i nezapažených rýh šířky do 600 mm  s urovnáním dna do předepsaného profilu a spádu v hornině tř. 3 do 100 m3</t>
  </si>
  <si>
    <t>35732131</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</si>
  <si>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</si>
  <si>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0,5*0,5*(new_obr_sil+25,63)</t>
  </si>
  <si>
    <t>12</t>
  </si>
  <si>
    <t>132201109</t>
  </si>
  <si>
    <t>Hloubení zapažených i nezapažených rýh šířky do 600 mm  s urovnáním dna do předepsaného profilu a spádu v hornině tř. 3 Příplatek k cenám za lepivost horniny tř. 3</t>
  </si>
  <si>
    <t>-784285320</t>
  </si>
  <si>
    <t>13</t>
  </si>
  <si>
    <t>162601102</t>
  </si>
  <si>
    <t>Vodorovné přemístění výkopku nebo sypaniny po suchu  na obvyklém dopravním prostředku, bez naložení výkopku, avšak se složením bez rozhrnutí z horniny tř. 1 až 4 na vzdálenost přes 4 000 do 5 000 m</t>
  </si>
  <si>
    <t>-774277764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</si>
  <si>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</si>
  <si>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ornice+2*nasyp+zemina_odvoz</t>
  </si>
  <si>
    <t>14</t>
  </si>
  <si>
    <t>167101101</t>
  </si>
  <si>
    <t>Nakládání, skládání a překládání neulehlého výkopku nebo sypaniny  nakládání, množství do 100 m3, z hornin tř. 1 až 4</t>
  </si>
  <si>
    <t>1472140643</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</si>
  <si>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</si>
  <si>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171201101</t>
  </si>
  <si>
    <t>Uložení sypaniny do násypů  s rozprostřením sypaniny ve vrstvách a s hrubým urovnáním nezhutněných z jakýchkoliv hornin</t>
  </si>
  <si>
    <t>-760878841</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</si>
  <si>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</si>
  <si>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0,5*0,5*0,5*25,63</t>
  </si>
  <si>
    <t>16</t>
  </si>
  <si>
    <t>171201201</t>
  </si>
  <si>
    <t>Uložení sypaniny  na skládky</t>
  </si>
  <si>
    <t>-2093153598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</si>
  <si>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</si>
  <si>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odkop-nasyp+ryhy</t>
  </si>
  <si>
    <t>17</t>
  </si>
  <si>
    <t>94620001</t>
  </si>
  <si>
    <t>poplatek za uložení stavebního odpadu zeminy a kamení  zatříděného kódem 170 504</t>
  </si>
  <si>
    <t>1673285687</t>
  </si>
  <si>
    <t>zemina_odvoz*1,7</t>
  </si>
  <si>
    <t>18</t>
  </si>
  <si>
    <t>181101132</t>
  </si>
  <si>
    <t>Úprava pozemku s rozpojením a přehrnutím včetně urovnání v zemině tř. 3, s přemístěním na vzdálenost přes 20 do 40 m</t>
  </si>
  <si>
    <t>1356349740</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</si>
  <si>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</si>
  <si>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</si>
  <si>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19</t>
  </si>
  <si>
    <t>181301101</t>
  </si>
  <si>
    <t>Rozprostření a urovnání ornice v rovině nebo ve svahu sklonu do 1:5 při souvislé ploše do 500 m2, tl. vrstvy do 100 mm</t>
  </si>
  <si>
    <t>823528541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</si>
  <si>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</si>
  <si>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20</t>
  </si>
  <si>
    <t>181411131</t>
  </si>
  <si>
    <t>Založení trávníku na půdě předem připravené plochy do 1000 m2 výsevem včetně utažení parkového v rovině nebo na svahu do 1:5</t>
  </si>
  <si>
    <t>1638197965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</si>
  <si>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</si>
  <si>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t>
  </si>
  <si>
    <t>osivo směs travní parková</t>
  </si>
  <si>
    <t>kg</t>
  </si>
  <si>
    <t>-80746772</t>
  </si>
  <si>
    <t>humus*0,05</t>
  </si>
  <si>
    <t>22</t>
  </si>
  <si>
    <t>181951102</t>
  </si>
  <si>
    <t>Úprava pláně vyrovnáním výškových rozdílů  v hornině tř. 1 až 4 se zhutněním</t>
  </si>
  <si>
    <t>-2046734430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</si>
  <si>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</si>
  <si>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0,5*(new_obr_sil+new_obr_záh)</t>
  </si>
  <si>
    <t>1,2+2+3,6+1,8</t>
  </si>
  <si>
    <t>Součet</t>
  </si>
  <si>
    <t>23</t>
  </si>
  <si>
    <t>182201101</t>
  </si>
  <si>
    <t>Svahování trvalých svahů do projektovaných profilů  s potřebným přemístěním výkopku při svahování násypů v jakékoliv hornině</t>
  </si>
  <si>
    <t>2000966466</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</si>
  <si>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</si>
  <si>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</si>
  <si>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24</t>
  </si>
  <si>
    <t>561041111</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</si>
  <si>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</si>
  <si>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1239187458</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</si>
  <si>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</si>
  <si>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25</t>
  </si>
  <si>
    <t>58530171</t>
  </si>
  <si>
    <t>vápno nehašené CL 90-Q pro úpravu zemin bezprašné</t>
  </si>
  <si>
    <t>348788551</t>
  </si>
  <si>
    <t>pláň*0,3*35,4/1000</t>
  </si>
  <si>
    <t>26</t>
  </si>
  <si>
    <t>564831111</t>
  </si>
  <si>
    <t>Podklad ze štěrkodrti ŠD  s rozprostřením a zhutněním, po zhutnění tl. 100 mm</t>
  </si>
  <si>
    <t>-2146369984</t>
  </si>
  <si>
    <t>new_obr_záh*0,5</t>
  </si>
  <si>
    <t>ZDL_slepec+ZDL_šedá</t>
  </si>
  <si>
    <t>27</t>
  </si>
  <si>
    <t>564851111</t>
  </si>
  <si>
    <t>Podklad ze štěrkodrti ŠD  s rozprostřením a zhutněním, po zhutnění tl. 150 mm</t>
  </si>
  <si>
    <t>-1999570503</t>
  </si>
  <si>
    <t>new_obr_sil*0,5</t>
  </si>
  <si>
    <t>28</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</si>
  <si>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</si>
  <si>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</si>
  <si>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-1108314398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</si>
  <si>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</si>
  <si>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ZDL_šedá+ZDL_slepec</t>
  </si>
  <si>
    <t>29</t>
  </si>
  <si>
    <t>59245018</t>
  </si>
  <si>
    <t>dlažba skladebná betonová 20x10x6 cm přírodní</t>
  </si>
  <si>
    <t>1111074937</t>
  </si>
  <si>
    <t>ZDL_šedá*1,01</t>
  </si>
  <si>
    <t>30</t>
  </si>
  <si>
    <t>59245006</t>
  </si>
  <si>
    <t>dlažba skladebná betonová základní pro nevidomé 20 x 10 x 6 cm barevná</t>
  </si>
  <si>
    <t>-470436775</t>
  </si>
  <si>
    <t>ZDL_slepec*1,01</t>
  </si>
  <si>
    <t>Trubní vedení</t>
  </si>
  <si>
    <t>31</t>
  </si>
  <si>
    <t>899231111</t>
  </si>
  <si>
    <t>Výšková úprava uličního vstupu nebo vpusti do 200 mm  zvýšením mříže</t>
  </si>
  <si>
    <t>kus</t>
  </si>
  <si>
    <t>-1523952166</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</si>
  <si>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</si>
  <si>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32</t>
  </si>
  <si>
    <t>899431111</t>
  </si>
  <si>
    <t>Výšková úprava uličního vstupu nebo vpusti do 200 mm  zvýšením krycího hrnce, šoupěte nebo hydrantu bez úpravy armatur</t>
  </si>
  <si>
    <t>-1764437060</t>
  </si>
  <si>
    <t>Ostatní konstrukce a práce, bourání</t>
  </si>
  <si>
    <t>33</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</si>
  <si>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</si>
  <si>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</si>
  <si>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-1279070002</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</si>
  <si>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</si>
  <si>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127,52*3*0,3</t>
  </si>
  <si>
    <t>34</t>
  </si>
  <si>
    <t>916131213</t>
  </si>
  <si>
    <t>Osazení silničního obrubníku betonového se zřízením lože, s vyplněním a zatřením spár cementovou maltou stojatého s boční opěrou z betonu prostého, do lože z betonu prostého</t>
  </si>
  <si>
    <t>-1714808077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</si>
  <si>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</si>
  <si>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35</t>
  </si>
  <si>
    <t>59217030</t>
  </si>
  <si>
    <t>obrubník betonový silniční přechodový 100x15x15-25 cm</t>
  </si>
  <si>
    <t>1424229685</t>
  </si>
  <si>
    <t>8*1,01</t>
  </si>
  <si>
    <t>36</t>
  </si>
  <si>
    <t>59217029</t>
  </si>
  <si>
    <t>obrubník betonový silniční nájezdový 100x15x15 cm</t>
  </si>
  <si>
    <t>-873889914</t>
  </si>
  <si>
    <t>1,01*(4,5+9+5+3)</t>
  </si>
  <si>
    <t>37</t>
  </si>
  <si>
    <t>59217031</t>
  </si>
  <si>
    <t>obrubník betonový silniční 100 x 15 x 25 cm</t>
  </si>
  <si>
    <t>-1315771630</t>
  </si>
  <si>
    <t>new_obr_sil*1,01-obr_nájezd-obr_přechod</t>
  </si>
  <si>
    <t>38</t>
  </si>
  <si>
    <t>916231213</t>
  </si>
  <si>
    <t>Osazení chodníkového obrubníku betonového se zřízením lože, s vyplněním a zatřením spár cementovou maltou stojatého s boční opěrou z betonu prostého, do lože z betonu prostého</t>
  </si>
  <si>
    <t>978718736</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</si>
  <si>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</si>
  <si>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39</t>
  </si>
  <si>
    <t>59217017</t>
  </si>
  <si>
    <t>obrubník betonový chodníkový 100x10x25 cm</t>
  </si>
  <si>
    <t>-326878060</t>
  </si>
  <si>
    <t>new_obr_záh*1,01</t>
  </si>
  <si>
    <t>40</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</si>
  <si>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</si>
  <si>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</si>
  <si>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-1268665946</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</si>
  <si>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</si>
  <si>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</si>
  <si>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</si>
  <si>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41</t>
  </si>
  <si>
    <t>997221551</t>
  </si>
  <si>
    <t>Vodorovná doprava suti  bez naložení, ale se složením a s hrubým urovnáním ze sypkých materiálů, na vzdálenost do 1 km</t>
  </si>
  <si>
    <t>1016588575</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</si>
  <si>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</si>
  <si>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42</t>
  </si>
  <si>
    <t>997221559</t>
  </si>
  <si>
    <t>Vodorovná doprava suti  bez naložení, ale se složením a s hrubým urovnáním Příplatek k ceně za každý další i započatý 1 km přes 1 km</t>
  </si>
  <si>
    <t>1795591811</t>
  </si>
  <si>
    <t>165,479*4</t>
  </si>
  <si>
    <t>43</t>
  </si>
  <si>
    <t>-898306194</t>
  </si>
  <si>
    <t>75,06+0,690</t>
  </si>
  <si>
    <t>44</t>
  </si>
  <si>
    <t>94620002</t>
  </si>
  <si>
    <t>poplatek za uložení stavebního odpadu betonového zatříděného kódem 170 101</t>
  </si>
  <si>
    <t>884537592</t>
  </si>
  <si>
    <t>63,801+24,908+1,02</t>
  </si>
  <si>
    <t>PSV</t>
  </si>
  <si>
    <t>Práce a dodávky PSV</t>
  </si>
  <si>
    <t>711</t>
  </si>
  <si>
    <t>Izolace proti vodě, vlhkosti a plynům</t>
  </si>
  <si>
    <t>45</t>
  </si>
  <si>
    <t xml:space="preserve">711132101_x000D_
</t>
  </si>
  <si>
    <t>Provedení izolace proti zemní vhkosti pásy na sucho svislé AIP nebo tkaninou</t>
  </si>
  <si>
    <t>1929926988</t>
  </si>
  <si>
    <t>0,5*106,7</t>
  </si>
  <si>
    <t>46</t>
  </si>
  <si>
    <t>28323024</t>
  </si>
  <si>
    <t>fólie drenážní nopová v 8mm tl 0,4mm š 0,5m</t>
  </si>
  <si>
    <t>-1821914289</t>
  </si>
  <si>
    <t>folie*1,15</t>
  </si>
  <si>
    <t>VRN</t>
  </si>
  <si>
    <t>Vedlejší rozpočtové náklady</t>
  </si>
  <si>
    <t>47</t>
  </si>
  <si>
    <t>01110300R</t>
  </si>
  <si>
    <t>Průzkumné, geodetické a projektové práce průzkumné práce geotechnický průzkum Geologický průzkum - zjištění hutnitelnosti podložní zeminy</t>
  </si>
  <si>
    <t>Kč</t>
  </si>
  <si>
    <t>1024</t>
  </si>
  <si>
    <t>75909022</t>
  </si>
  <si>
    <t>48</t>
  </si>
  <si>
    <t>03440300R</t>
  </si>
  <si>
    <t>Mont. a demont. přechod. značení, vč. pronájmu, staveniště</t>
  </si>
  <si>
    <t>měsíc</t>
  </si>
  <si>
    <t>1202404443</t>
  </si>
  <si>
    <t>VRN1</t>
  </si>
  <si>
    <t>Průzkumné, geodetické a projektové práce</t>
  </si>
  <si>
    <t>49</t>
  </si>
  <si>
    <t>012103000</t>
  </si>
  <si>
    <t>Geodetické práce před výstavbou</t>
  </si>
  <si>
    <t>…</t>
  </si>
  <si>
    <t>-1660831640</t>
  </si>
  <si>
    <t>50</t>
  </si>
  <si>
    <t>012203000</t>
  </si>
  <si>
    <t>Geodetické práce při provádění stavby</t>
  </si>
  <si>
    <t>150291356</t>
  </si>
  <si>
    <t>51</t>
  </si>
  <si>
    <t>012303000</t>
  </si>
  <si>
    <t>Geodetické práce po výstavbě</t>
  </si>
  <si>
    <t>1541663949</t>
  </si>
  <si>
    <t>52</t>
  </si>
  <si>
    <t>01320300R</t>
  </si>
  <si>
    <t>Průzkumné, geodetické a projektové práce projektové práce dokumentace stavby (výkresová a textová) Fotodokumentace stavenistě před zahájením stavebních prací</t>
  </si>
  <si>
    <t>-501453442</t>
  </si>
  <si>
    <t>53</t>
  </si>
  <si>
    <t>013244000</t>
  </si>
  <si>
    <t>Dokumentace pro provádění stavby</t>
  </si>
  <si>
    <t>1186072763</t>
  </si>
  <si>
    <t>54</t>
  </si>
  <si>
    <t>013254000</t>
  </si>
  <si>
    <t>Dokumentace skutečného provedení stavby</t>
  </si>
  <si>
    <t>-312929152</t>
  </si>
  <si>
    <t>VRN3</t>
  </si>
  <si>
    <t>Zařízení staveniště</t>
  </si>
  <si>
    <t>55</t>
  </si>
  <si>
    <t>030001000</t>
  </si>
  <si>
    <t>1386398177</t>
  </si>
  <si>
    <t>56</t>
  </si>
  <si>
    <t>034103000</t>
  </si>
  <si>
    <t>Oplocení staveniště</t>
  </si>
  <si>
    <t>1083081030</t>
  </si>
  <si>
    <t>57</t>
  </si>
  <si>
    <t>034203000</t>
  </si>
  <si>
    <t>Opatření na ochranu pozemků sousedních se staveništěm</t>
  </si>
  <si>
    <t>-154893146</t>
  </si>
  <si>
    <t>58</t>
  </si>
  <si>
    <t>03430300R</t>
  </si>
  <si>
    <t>Zařízení staveniště zabezpečení staveniště Zabezpečení vstupů do nemovitosti sousedící se stavbou</t>
  </si>
  <si>
    <t>ks</t>
  </si>
  <si>
    <t>-1600118026</t>
  </si>
  <si>
    <t>59</t>
  </si>
  <si>
    <t>039002000</t>
  </si>
  <si>
    <t>Zrušení zařízení staveniště</t>
  </si>
  <si>
    <t>1098844295</t>
  </si>
  <si>
    <t>VRN4</t>
  </si>
  <si>
    <t>Inženýrská činnost</t>
  </si>
  <si>
    <t>60</t>
  </si>
  <si>
    <t>04319400x</t>
  </si>
  <si>
    <t>Inženýrská činnost zkoušky a ostatní měření zkoušky Zkouška únosnosti zemní pláně</t>
  </si>
  <si>
    <t>Ks</t>
  </si>
  <si>
    <t>-1600964435</t>
  </si>
  <si>
    <t>VRN9</t>
  </si>
  <si>
    <t>Ostatní náklady</t>
  </si>
  <si>
    <t>61</t>
  </si>
  <si>
    <t>09000100R</t>
  </si>
  <si>
    <t>Základní rozdělení průvodních činností a nákladů Vytýčení inženýrských sítí před zahájením výstavby (v průběhu výstavby)</t>
  </si>
  <si>
    <t>-1854029041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</si>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</sst>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3"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8" fillId="2" borderId="0" xfId="1" applyFont="1" applyFill="1" applyAlignment="1">
      <alignment vertical="center"/>
    </xf>
    <xf numFmtId="0" fontId="11" fillId="2" borderId="0" xfId="0" applyFont="1" applyFill="1" applyAlignment="1" applyProtection="1">
      <alignment vertical="center"/>
      <protection locked="0"/>
    </xf>
    <xf numFmtId="0" fontId="29"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29" fillId="0" borderId="0" xfId="0" applyFont="1" applyAlignment="1">
      <alignment horizontal="lef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6" fillId="0" borderId="29" xfId="0" applyFont="1" applyBorder="1" applyAlignment="1" applyProtection="1">
      <alignment vertical="center" wrapText="1"/>
      <protection locked="0"/>
    </xf>
    <xf numFmtId="0" fontId="36" fillId="0" borderId="30" xfId="0" applyFont="1" applyBorder="1" applyAlignment="1" applyProtection="1">
      <alignment vertical="center" wrapText="1"/>
      <protection locked="0"/>
    </xf>
    <xf numFmtId="0" fontId="36" fillId="0" borderId="31" xfId="0" applyFont="1" applyBorder="1" applyAlignment="1" applyProtection="1">
      <alignment vertical="center" wrapText="1"/>
      <protection locked="0"/>
    </xf>
    <xf numFmtId="0" fontId="36" fillId="0" borderId="32" xfId="0" applyFont="1" applyBorder="1" applyAlignment="1" applyProtection="1">
      <alignment horizontal="center" vertical="center" wrapText="1"/>
      <protection locked="0"/>
    </xf>
    <xf numFmtId="0" fontId="36" fillId="0" borderId="33" xfId="0" applyFont="1" applyBorder="1" applyAlignment="1" applyProtection="1">
      <alignment horizontal="center" vertical="center" wrapText="1"/>
      <protection locked="0"/>
    </xf>
    <xf numFmtId="0" fontId="36" fillId="0" borderId="32" xfId="0" applyFont="1" applyBorder="1" applyAlignment="1" applyProtection="1">
      <alignment vertical="center" wrapText="1"/>
      <protection locked="0"/>
    </xf>
    <xf numFmtId="0" fontId="36" fillId="0" borderId="33" xfId="0" applyFont="1" applyBorder="1" applyAlignment="1" applyProtection="1">
      <alignment vertical="center" wrapText="1"/>
      <protection locked="0"/>
    </xf>
    <xf numFmtId="0" fontId="38"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32"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39" fillId="0" borderId="1" xfId="0" applyFont="1" applyBorder="1" applyAlignment="1" applyProtection="1">
      <alignment vertical="center"/>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vertical="center" wrapText="1"/>
      <protection locked="0"/>
    </xf>
    <xf numFmtId="0" fontId="36" fillId="0" borderId="35"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36" fillId="0" borderId="36" xfId="0" applyFont="1" applyBorder="1" applyAlignment="1" applyProtection="1">
      <alignment vertical="center" wrapText="1"/>
      <protection locked="0"/>
    </xf>
    <xf numFmtId="0" fontId="36" fillId="0" borderId="1" xfId="0" applyFont="1" applyBorder="1" applyAlignment="1" applyProtection="1">
      <alignment vertical="top"/>
      <protection locked="0"/>
    </xf>
    <xf numFmtId="0" fontId="36" fillId="0" borderId="0" xfId="0" applyFont="1" applyAlignment="1" applyProtection="1">
      <alignment vertical="top"/>
      <protection locked="0"/>
    </xf>
    <xf numFmtId="0" fontId="36" fillId="0" borderId="29" xfId="0" applyFont="1" applyBorder="1" applyAlignment="1" applyProtection="1">
      <alignment horizontal="left" vertical="center"/>
      <protection locked="0"/>
    </xf>
    <xf numFmtId="0" fontId="36" fillId="0" borderId="30" xfId="0" applyFont="1" applyBorder="1" applyAlignment="1" applyProtection="1">
      <alignment horizontal="left" vertical="center"/>
      <protection locked="0"/>
    </xf>
    <xf numFmtId="0" fontId="36" fillId="0" borderId="31" xfId="0" applyFont="1" applyBorder="1" applyAlignment="1" applyProtection="1">
      <alignment horizontal="left" vertical="center"/>
      <protection locked="0"/>
    </xf>
    <xf numFmtId="0" fontId="36" fillId="0" borderId="32" xfId="0" applyFont="1" applyBorder="1" applyAlignment="1" applyProtection="1">
      <alignment horizontal="left" vertical="center"/>
      <protection locked="0"/>
    </xf>
    <xf numFmtId="0" fontId="36" fillId="0" borderId="33"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8" fillId="0" borderId="34" xfId="0" applyFont="1" applyBorder="1" applyAlignment="1" applyProtection="1">
      <alignment horizontal="center" vertical="center"/>
      <protection locked="0"/>
    </xf>
    <xf numFmtId="0" fontId="41"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9" fillId="0" borderId="1" xfId="0" applyFont="1" applyBorder="1" applyAlignment="1" applyProtection="1">
      <alignment horizontal="center" vertical="center"/>
      <protection locked="0"/>
    </xf>
    <xf numFmtId="0" fontId="39" fillId="0" borderId="32" xfId="0" applyFont="1" applyBorder="1" applyAlignment="1" applyProtection="1">
      <alignment horizontal="left" vertical="center"/>
      <protection locked="0"/>
    </xf>
    <xf numFmtId="0" fontId="39" fillId="0" borderId="1" xfId="0" applyFont="1" applyFill="1" applyBorder="1" applyAlignment="1" applyProtection="1">
      <alignment horizontal="left" vertical="center"/>
      <protection locked="0"/>
    </xf>
    <xf numFmtId="0" fontId="39" fillId="0" borderId="1" xfId="0" applyFont="1" applyFill="1" applyBorder="1" applyAlignment="1" applyProtection="1">
      <alignment horizontal="center" vertical="center"/>
      <protection locked="0"/>
    </xf>
    <xf numFmtId="0" fontId="36" fillId="0" borderId="35"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6" fillId="0" borderId="29" xfId="0" applyFont="1" applyBorder="1" applyAlignment="1" applyProtection="1">
      <alignment horizontal="left" vertical="center" wrapText="1"/>
      <protection locked="0"/>
    </xf>
    <xf numFmtId="0" fontId="36" fillId="0" borderId="30" xfId="0" applyFont="1" applyBorder="1" applyAlignment="1" applyProtection="1">
      <alignment horizontal="left" vertical="center" wrapText="1"/>
      <protection locked="0"/>
    </xf>
    <xf numFmtId="0" fontId="36" fillId="0" borderId="31"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wrapText="1"/>
      <protection locked="0"/>
    </xf>
    <xf numFmtId="0" fontId="39" fillId="0" borderId="34" xfId="0" applyFont="1" applyBorder="1" applyAlignment="1" applyProtection="1">
      <alignment horizontal="left" vertical="center" wrapText="1"/>
      <protection locked="0"/>
    </xf>
    <xf numFmtId="0" fontId="39" fillId="0" borderId="36" xfId="0" applyFont="1" applyBorder="1" applyAlignment="1" applyProtection="1">
      <alignment horizontal="left" vertical="center" wrapText="1"/>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center" vertical="top"/>
      <protection locked="0"/>
    </xf>
    <xf numFmtId="0" fontId="39" fillId="0" borderId="35"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41" fillId="0" borderId="0" xfId="0" applyFont="1" applyAlignment="1" applyProtection="1">
      <alignment vertical="center"/>
      <protection locked="0"/>
    </xf>
    <xf numFmtId="0" fontId="38" fillId="0" borderId="1"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8" fillId="0" borderId="34" xfId="0" applyFont="1" applyBorder="1" applyAlignment="1" applyProtection="1">
      <alignment horizontal="left"/>
      <protection locked="0"/>
    </xf>
    <xf numFmtId="0" fontId="41" fillId="0" borderId="34" xfId="0" applyFont="1" applyBorder="1" applyAlignment="1" applyProtection="1">
      <protection locked="0"/>
    </xf>
    <xf numFmtId="0" fontId="36" fillId="0" borderId="32" xfId="0" applyFont="1" applyBorder="1" applyAlignment="1" applyProtection="1">
      <alignment vertical="top"/>
      <protection locked="0"/>
    </xf>
    <xf numFmtId="0" fontId="36" fillId="0" borderId="33" xfId="0" applyFont="1" applyBorder="1" applyAlignment="1" applyProtection="1">
      <alignment vertical="top"/>
      <protection locked="0"/>
    </xf>
    <xf numFmtId="0" fontId="36" fillId="0" borderId="1" xfId="0" applyFont="1" applyBorder="1" applyAlignment="1" applyProtection="1">
      <alignment horizontal="center" vertical="center"/>
      <protection locked="0"/>
    </xf>
    <xf numFmtId="0" fontId="36" fillId="0" borderId="1" xfId="0" applyFont="1" applyBorder="1" applyAlignment="1" applyProtection="1">
      <alignment horizontal="left" vertical="top"/>
      <protection locked="0"/>
    </xf>
    <xf numFmtId="0" fontId="36" fillId="0" borderId="35" xfId="0" applyFont="1" applyBorder="1" applyAlignment="1" applyProtection="1">
      <alignment vertical="top"/>
      <protection locked="0"/>
    </xf>
    <xf numFmtId="0" fontId="36" fillId="0" borderId="34" xfId="0" applyFont="1" applyBorder="1" applyAlignment="1" applyProtection="1">
      <alignment vertical="top"/>
      <protection locked="0"/>
    </xf>
    <xf numFmtId="0" fontId="36"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28" fillId="2" borderId="0" xfId="1" applyFont="1" applyFill="1" applyAlignment="1">
      <alignment vertical="center"/>
    </xf>
    <xf numFmtId="0" fontId="39"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top"/>
      <protection locked="0"/>
    </xf>
    <xf numFmtId="0" fontId="38" fillId="0" borderId="34" xfId="0" applyFont="1" applyBorder="1" applyAlignment="1" applyProtection="1">
      <alignment horizontal="left"/>
      <protection locked="0"/>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protection locked="0"/>
    </xf>
    <xf numFmtId="49" fontId="39"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8"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53"/>
      <c r="AS2" s="353"/>
      <c r="AT2" s="353"/>
      <c r="AU2" s="353"/>
      <c r="AV2" s="353"/>
      <c r="AW2" s="353"/>
      <c r="AX2" s="353"/>
      <c r="AY2" s="353"/>
      <c r="AZ2" s="353"/>
      <c r="BA2" s="353"/>
      <c r="BB2" s="353"/>
      <c r="BC2" s="353"/>
      <c r="BD2" s="353"/>
      <c r="BE2" s="353"/>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18" t="s">
        <v>16</v>
      </c>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27"/>
      <c r="AQ5" s="29"/>
      <c r="BE5" s="316" t="s">
        <v>17</v>
      </c>
      <c r="BS5" s="22" t="s">
        <v>8</v>
      </c>
    </row>
    <row r="6" spans="1:74" ht="36.950000000000003" customHeight="1">
      <c r="B6" s="26"/>
      <c r="C6" s="27"/>
      <c r="D6" s="34" t="s">
        <v>18</v>
      </c>
      <c r="E6" s="27"/>
      <c r="F6" s="27"/>
      <c r="G6" s="27"/>
      <c r="H6" s="27"/>
      <c r="I6" s="27"/>
      <c r="J6" s="27"/>
      <c r="K6" s="320" t="s">
        <v>19</v>
      </c>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27"/>
      <c r="AQ6" s="29"/>
      <c r="BE6" s="317"/>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23</v>
      </c>
      <c r="AO7" s="27"/>
      <c r="AP7" s="27"/>
      <c r="AQ7" s="29"/>
      <c r="BE7" s="317"/>
      <c r="BS7" s="22" t="s">
        <v>8</v>
      </c>
    </row>
    <row r="8" spans="1:74" ht="14.45" customHeight="1">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17"/>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17"/>
      <c r="BS9" s="22" t="s">
        <v>8</v>
      </c>
    </row>
    <row r="10" spans="1:74" ht="14.45" customHeight="1">
      <c r="B10" s="26"/>
      <c r="C10" s="27"/>
      <c r="D10" s="35"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29</v>
      </c>
      <c r="AL10" s="27"/>
      <c r="AM10" s="27"/>
      <c r="AN10" s="33" t="s">
        <v>30</v>
      </c>
      <c r="AO10" s="27"/>
      <c r="AP10" s="27"/>
      <c r="AQ10" s="29"/>
      <c r="BE10" s="317"/>
      <c r="BS10" s="22" t="s">
        <v>8</v>
      </c>
    </row>
    <row r="11" spans="1:74" ht="18.399999999999999" customHeight="1">
      <c r="B11" s="26"/>
      <c r="C11" s="27"/>
      <c r="D11" s="27"/>
      <c r="E11" s="33" t="s">
        <v>31</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32</v>
      </c>
      <c r="AL11" s="27"/>
      <c r="AM11" s="27"/>
      <c r="AN11" s="33" t="s">
        <v>30</v>
      </c>
      <c r="AO11" s="27"/>
      <c r="AP11" s="27"/>
      <c r="AQ11" s="29"/>
      <c r="BE11" s="317"/>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17"/>
      <c r="BS12" s="22" t="s">
        <v>8</v>
      </c>
    </row>
    <row r="13" spans="1:74" ht="14.45" customHeight="1">
      <c r="B13" s="26"/>
      <c r="C13" s="27"/>
      <c r="D13" s="35" t="s">
        <v>33</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29</v>
      </c>
      <c r="AL13" s="27"/>
      <c r="AM13" s="27"/>
      <c r="AN13" s="37" t="s">
        <v>34</v>
      </c>
      <c r="AO13" s="27"/>
      <c r="AP13" s="27"/>
      <c r="AQ13" s="29"/>
      <c r="BE13" s="317"/>
      <c r="BS13" s="22" t="s">
        <v>8</v>
      </c>
    </row>
    <row r="14" spans="1:74" ht="15">
      <c r="B14" s="26"/>
      <c r="C14" s="27"/>
      <c r="D14" s="27"/>
      <c r="E14" s="321" t="s">
        <v>34</v>
      </c>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5" t="s">
        <v>32</v>
      </c>
      <c r="AL14" s="27"/>
      <c r="AM14" s="27"/>
      <c r="AN14" s="37" t="s">
        <v>34</v>
      </c>
      <c r="AO14" s="27"/>
      <c r="AP14" s="27"/>
      <c r="AQ14" s="29"/>
      <c r="BE14" s="317"/>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17"/>
      <c r="BS15" s="22" t="s">
        <v>6</v>
      </c>
    </row>
    <row r="16" spans="1:74" ht="14.45" customHeight="1">
      <c r="B16" s="26"/>
      <c r="C16" s="27"/>
      <c r="D16" s="35" t="s">
        <v>35</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29</v>
      </c>
      <c r="AL16" s="27"/>
      <c r="AM16" s="27"/>
      <c r="AN16" s="33" t="s">
        <v>30</v>
      </c>
      <c r="AO16" s="27"/>
      <c r="AP16" s="27"/>
      <c r="AQ16" s="29"/>
      <c r="BE16" s="317"/>
      <c r="BS16" s="22" t="s">
        <v>6</v>
      </c>
    </row>
    <row r="17" spans="2:71" ht="18.399999999999999" customHeight="1">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32</v>
      </c>
      <c r="AL17" s="27"/>
      <c r="AM17" s="27"/>
      <c r="AN17" s="33" t="s">
        <v>30</v>
      </c>
      <c r="AO17" s="27"/>
      <c r="AP17" s="27"/>
      <c r="AQ17" s="29"/>
      <c r="BE17" s="317"/>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17"/>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17"/>
      <c r="BS19" s="22" t="s">
        <v>8</v>
      </c>
    </row>
    <row r="20" spans="2:71" ht="57" customHeight="1">
      <c r="B20" s="26"/>
      <c r="C20" s="27"/>
      <c r="D20" s="27"/>
      <c r="E20" s="323" t="s">
        <v>39</v>
      </c>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27"/>
      <c r="AP20" s="27"/>
      <c r="AQ20" s="29"/>
      <c r="BE20" s="317"/>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17"/>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17"/>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24">
        <f>ROUND(AG51,2)</f>
        <v>0</v>
      </c>
      <c r="AL23" s="325"/>
      <c r="AM23" s="325"/>
      <c r="AN23" s="325"/>
      <c r="AO23" s="325"/>
      <c r="AP23" s="40"/>
      <c r="AQ23" s="43"/>
      <c r="BE23" s="317"/>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17"/>
    </row>
    <row r="25" spans="2:71" s="1" customFormat="1" ht="13.5">
      <c r="B25" s="39"/>
      <c r="C25" s="40"/>
      <c r="D25" s="40"/>
      <c r="E25" s="40"/>
      <c r="F25" s="40"/>
      <c r="G25" s="40"/>
      <c r="H25" s="40"/>
      <c r="I25" s="40"/>
      <c r="J25" s="40"/>
      <c r="K25" s="40"/>
      <c r="L25" s="326" t="s">
        <v>41</v>
      </c>
      <c r="M25" s="326"/>
      <c r="N25" s="326"/>
      <c r="O25" s="326"/>
      <c r="P25" s="40"/>
      <c r="Q25" s="40"/>
      <c r="R25" s="40"/>
      <c r="S25" s="40"/>
      <c r="T25" s="40"/>
      <c r="U25" s="40"/>
      <c r="V25" s="40"/>
      <c r="W25" s="326" t="s">
        <v>42</v>
      </c>
      <c r="X25" s="326"/>
      <c r="Y25" s="326"/>
      <c r="Z25" s="326"/>
      <c r="AA25" s="326"/>
      <c r="AB25" s="326"/>
      <c r="AC25" s="326"/>
      <c r="AD25" s="326"/>
      <c r="AE25" s="326"/>
      <c r="AF25" s="40"/>
      <c r="AG25" s="40"/>
      <c r="AH25" s="40"/>
      <c r="AI25" s="40"/>
      <c r="AJ25" s="40"/>
      <c r="AK25" s="326" t="s">
        <v>43</v>
      </c>
      <c r="AL25" s="326"/>
      <c r="AM25" s="326"/>
      <c r="AN25" s="326"/>
      <c r="AO25" s="326"/>
      <c r="AP25" s="40"/>
      <c r="AQ25" s="43"/>
      <c r="BE25" s="317"/>
    </row>
    <row r="26" spans="2:71" s="2" customFormat="1" ht="14.45" customHeight="1">
      <c r="B26" s="45"/>
      <c r="C26" s="46"/>
      <c r="D26" s="47" t="s">
        <v>44</v>
      </c>
      <c r="E26" s="46"/>
      <c r="F26" s="47" t="s">
        <v>45</v>
      </c>
      <c r="G26" s="46"/>
      <c r="H26" s="46"/>
      <c r="I26" s="46"/>
      <c r="J26" s="46"/>
      <c r="K26" s="46"/>
      <c r="L26" s="327">
        <v>0.21</v>
      </c>
      <c r="M26" s="328"/>
      <c r="N26" s="328"/>
      <c r="O26" s="328"/>
      <c r="P26" s="46"/>
      <c r="Q26" s="46"/>
      <c r="R26" s="46"/>
      <c r="S26" s="46"/>
      <c r="T26" s="46"/>
      <c r="U26" s="46"/>
      <c r="V26" s="46"/>
      <c r="W26" s="329">
        <f>ROUND(AZ51,2)</f>
        <v>0</v>
      </c>
      <c r="X26" s="328"/>
      <c r="Y26" s="328"/>
      <c r="Z26" s="328"/>
      <c r="AA26" s="328"/>
      <c r="AB26" s="328"/>
      <c r="AC26" s="328"/>
      <c r="AD26" s="328"/>
      <c r="AE26" s="328"/>
      <c r="AF26" s="46"/>
      <c r="AG26" s="46"/>
      <c r="AH26" s="46"/>
      <c r="AI26" s="46"/>
      <c r="AJ26" s="46"/>
      <c r="AK26" s="329">
        <f>ROUND(AV51,2)</f>
        <v>0</v>
      </c>
      <c r="AL26" s="328"/>
      <c r="AM26" s="328"/>
      <c r="AN26" s="328"/>
      <c r="AO26" s="328"/>
      <c r="AP26" s="46"/>
      <c r="AQ26" s="48"/>
      <c r="BE26" s="317"/>
    </row>
    <row r="27" spans="2:71" s="2" customFormat="1" ht="14.45" customHeight="1">
      <c r="B27" s="45"/>
      <c r="C27" s="46"/>
      <c r="D27" s="46"/>
      <c r="E27" s="46"/>
      <c r="F27" s="47" t="s">
        <v>46</v>
      </c>
      <c r="G27" s="46"/>
      <c r="H27" s="46"/>
      <c r="I27" s="46"/>
      <c r="J27" s="46"/>
      <c r="K27" s="46"/>
      <c r="L27" s="327">
        <v>0.15</v>
      </c>
      <c r="M27" s="328"/>
      <c r="N27" s="328"/>
      <c r="O27" s="328"/>
      <c r="P27" s="46"/>
      <c r="Q27" s="46"/>
      <c r="R27" s="46"/>
      <c r="S27" s="46"/>
      <c r="T27" s="46"/>
      <c r="U27" s="46"/>
      <c r="V27" s="46"/>
      <c r="W27" s="329">
        <f>ROUND(BA51,2)</f>
        <v>0</v>
      </c>
      <c r="X27" s="328"/>
      <c r="Y27" s="328"/>
      <c r="Z27" s="328"/>
      <c r="AA27" s="328"/>
      <c r="AB27" s="328"/>
      <c r="AC27" s="328"/>
      <c r="AD27" s="328"/>
      <c r="AE27" s="328"/>
      <c r="AF27" s="46"/>
      <c r="AG27" s="46"/>
      <c r="AH27" s="46"/>
      <c r="AI27" s="46"/>
      <c r="AJ27" s="46"/>
      <c r="AK27" s="329">
        <f>ROUND(AW51,2)</f>
        <v>0</v>
      </c>
      <c r="AL27" s="328"/>
      <c r="AM27" s="328"/>
      <c r="AN27" s="328"/>
      <c r="AO27" s="328"/>
      <c r="AP27" s="46"/>
      <c r="AQ27" s="48"/>
      <c r="BE27" s="317"/>
    </row>
    <row r="28" spans="2:71" s="2" customFormat="1" ht="14.45" hidden="1" customHeight="1">
      <c r="B28" s="45"/>
      <c r="C28" s="46"/>
      <c r="D28" s="46"/>
      <c r="E28" s="46"/>
      <c r="F28" s="47" t="s">
        <v>47</v>
      </c>
      <c r="G28" s="46"/>
      <c r="H28" s="46"/>
      <c r="I28" s="46"/>
      <c r="J28" s="46"/>
      <c r="K28" s="46"/>
      <c r="L28" s="327">
        <v>0.21</v>
      </c>
      <c r="M28" s="328"/>
      <c r="N28" s="328"/>
      <c r="O28" s="328"/>
      <c r="P28" s="46"/>
      <c r="Q28" s="46"/>
      <c r="R28" s="46"/>
      <c r="S28" s="46"/>
      <c r="T28" s="46"/>
      <c r="U28" s="46"/>
      <c r="V28" s="46"/>
      <c r="W28" s="329">
        <f>ROUND(BB51,2)</f>
        <v>0</v>
      </c>
      <c r="X28" s="328"/>
      <c r="Y28" s="328"/>
      <c r="Z28" s="328"/>
      <c r="AA28" s="328"/>
      <c r="AB28" s="328"/>
      <c r="AC28" s="328"/>
      <c r="AD28" s="328"/>
      <c r="AE28" s="328"/>
      <c r="AF28" s="46"/>
      <c r="AG28" s="46"/>
      <c r="AH28" s="46"/>
      <c r="AI28" s="46"/>
      <c r="AJ28" s="46"/>
      <c r="AK28" s="329">
        <v>0</v>
      </c>
      <c r="AL28" s="328"/>
      <c r="AM28" s="328"/>
      <c r="AN28" s="328"/>
      <c r="AO28" s="328"/>
      <c r="AP28" s="46"/>
      <c r="AQ28" s="48"/>
      <c r="BE28" s="317"/>
    </row>
    <row r="29" spans="2:71" s="2" customFormat="1" ht="14.45" hidden="1" customHeight="1">
      <c r="B29" s="45"/>
      <c r="C29" s="46"/>
      <c r="D29" s="46"/>
      <c r="E29" s="46"/>
      <c r="F29" s="47" t="s">
        <v>48</v>
      </c>
      <c r="G29" s="46"/>
      <c r="H29" s="46"/>
      <c r="I29" s="46"/>
      <c r="J29" s="46"/>
      <c r="K29" s="46"/>
      <c r="L29" s="327">
        <v>0.15</v>
      </c>
      <c r="M29" s="328"/>
      <c r="N29" s="328"/>
      <c r="O29" s="328"/>
      <c r="P29" s="46"/>
      <c r="Q29" s="46"/>
      <c r="R29" s="46"/>
      <c r="S29" s="46"/>
      <c r="T29" s="46"/>
      <c r="U29" s="46"/>
      <c r="V29" s="46"/>
      <c r="W29" s="329">
        <f>ROUND(BC51,2)</f>
        <v>0</v>
      </c>
      <c r="X29" s="328"/>
      <c r="Y29" s="328"/>
      <c r="Z29" s="328"/>
      <c r="AA29" s="328"/>
      <c r="AB29" s="328"/>
      <c r="AC29" s="328"/>
      <c r="AD29" s="328"/>
      <c r="AE29" s="328"/>
      <c r="AF29" s="46"/>
      <c r="AG29" s="46"/>
      <c r="AH29" s="46"/>
      <c r="AI29" s="46"/>
      <c r="AJ29" s="46"/>
      <c r="AK29" s="329">
        <v>0</v>
      </c>
      <c r="AL29" s="328"/>
      <c r="AM29" s="328"/>
      <c r="AN29" s="328"/>
      <c r="AO29" s="328"/>
      <c r="AP29" s="46"/>
      <c r="AQ29" s="48"/>
      <c r="BE29" s="317"/>
    </row>
    <row r="30" spans="2:71" s="2" customFormat="1" ht="14.45" hidden="1" customHeight="1">
      <c r="B30" s="45"/>
      <c r="C30" s="46"/>
      <c r="D30" s="46"/>
      <c r="E30" s="46"/>
      <c r="F30" s="47" t="s">
        <v>49</v>
      </c>
      <c r="G30" s="46"/>
      <c r="H30" s="46"/>
      <c r="I30" s="46"/>
      <c r="J30" s="46"/>
      <c r="K30" s="46"/>
      <c r="L30" s="327">
        <v>0</v>
      </c>
      <c r="M30" s="328"/>
      <c r="N30" s="328"/>
      <c r="O30" s="328"/>
      <c r="P30" s="46"/>
      <c r="Q30" s="46"/>
      <c r="R30" s="46"/>
      <c r="S30" s="46"/>
      <c r="T30" s="46"/>
      <c r="U30" s="46"/>
      <c r="V30" s="46"/>
      <c r="W30" s="329">
        <f>ROUND(BD51,2)</f>
        <v>0</v>
      </c>
      <c r="X30" s="328"/>
      <c r="Y30" s="328"/>
      <c r="Z30" s="328"/>
      <c r="AA30" s="328"/>
      <c r="AB30" s="328"/>
      <c r="AC30" s="328"/>
      <c r="AD30" s="328"/>
      <c r="AE30" s="328"/>
      <c r="AF30" s="46"/>
      <c r="AG30" s="46"/>
      <c r="AH30" s="46"/>
      <c r="AI30" s="46"/>
      <c r="AJ30" s="46"/>
      <c r="AK30" s="329">
        <v>0</v>
      </c>
      <c r="AL30" s="328"/>
      <c r="AM30" s="328"/>
      <c r="AN30" s="328"/>
      <c r="AO30" s="328"/>
      <c r="AP30" s="46"/>
      <c r="AQ30" s="48"/>
      <c r="BE30" s="317"/>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17"/>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30" t="s">
        <v>52</v>
      </c>
      <c r="Y32" s="331"/>
      <c r="Z32" s="331"/>
      <c r="AA32" s="331"/>
      <c r="AB32" s="331"/>
      <c r="AC32" s="51"/>
      <c r="AD32" s="51"/>
      <c r="AE32" s="51"/>
      <c r="AF32" s="51"/>
      <c r="AG32" s="51"/>
      <c r="AH32" s="51"/>
      <c r="AI32" s="51"/>
      <c r="AJ32" s="51"/>
      <c r="AK32" s="332">
        <f>SUM(AK23:AK30)</f>
        <v>0</v>
      </c>
      <c r="AL32" s="331"/>
      <c r="AM32" s="331"/>
      <c r="AN32" s="331"/>
      <c r="AO32" s="333"/>
      <c r="AP32" s="49"/>
      <c r="AQ32" s="53"/>
      <c r="BE32" s="317"/>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1070_UBch_3_Marsovsk</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34" t="str">
        <f>K6</f>
        <v>Uherský Brod, oprava chodníků 2017 - 1. část. Maršovská</v>
      </c>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ht="15">
      <c r="B44" s="39"/>
      <c r="C44" s="63" t="s">
        <v>24</v>
      </c>
      <c r="D44" s="61"/>
      <c r="E44" s="61"/>
      <c r="F44" s="61"/>
      <c r="G44" s="61"/>
      <c r="H44" s="61"/>
      <c r="I44" s="61"/>
      <c r="J44" s="61"/>
      <c r="K44" s="61"/>
      <c r="L44" s="70" t="str">
        <f>IF(K8="","",K8)</f>
        <v>Uherský Brod</v>
      </c>
      <c r="M44" s="61"/>
      <c r="N44" s="61"/>
      <c r="O44" s="61"/>
      <c r="P44" s="61"/>
      <c r="Q44" s="61"/>
      <c r="R44" s="61"/>
      <c r="S44" s="61"/>
      <c r="T44" s="61"/>
      <c r="U44" s="61"/>
      <c r="V44" s="61"/>
      <c r="W44" s="61"/>
      <c r="X44" s="61"/>
      <c r="Y44" s="61"/>
      <c r="Z44" s="61"/>
      <c r="AA44" s="61"/>
      <c r="AB44" s="61"/>
      <c r="AC44" s="61"/>
      <c r="AD44" s="61"/>
      <c r="AE44" s="61"/>
      <c r="AF44" s="61"/>
      <c r="AG44" s="61"/>
      <c r="AH44" s="61"/>
      <c r="AI44" s="63" t="s">
        <v>26</v>
      </c>
      <c r="AJ44" s="61"/>
      <c r="AK44" s="61"/>
      <c r="AL44" s="61"/>
      <c r="AM44" s="336" t="str">
        <f>IF(AN8= "","",AN8)</f>
        <v>25. 7. 2018</v>
      </c>
      <c r="AN44" s="336"/>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ht="15">
      <c r="B46" s="39"/>
      <c r="C46" s="63" t="s">
        <v>28</v>
      </c>
      <c r="D46" s="61"/>
      <c r="E46" s="61"/>
      <c r="F46" s="61"/>
      <c r="G46" s="61"/>
      <c r="H46" s="61"/>
      <c r="I46" s="61"/>
      <c r="J46" s="61"/>
      <c r="K46" s="61"/>
      <c r="L46" s="64" t="str">
        <f>IF(E11= "","",E11)</f>
        <v>TSUB, Uherský Brod</v>
      </c>
      <c r="M46" s="61"/>
      <c r="N46" s="61"/>
      <c r="O46" s="61"/>
      <c r="P46" s="61"/>
      <c r="Q46" s="61"/>
      <c r="R46" s="61"/>
      <c r="S46" s="61"/>
      <c r="T46" s="61"/>
      <c r="U46" s="61"/>
      <c r="V46" s="61"/>
      <c r="W46" s="61"/>
      <c r="X46" s="61"/>
      <c r="Y46" s="61"/>
      <c r="Z46" s="61"/>
      <c r="AA46" s="61"/>
      <c r="AB46" s="61"/>
      <c r="AC46" s="61"/>
      <c r="AD46" s="61"/>
      <c r="AE46" s="61"/>
      <c r="AF46" s="61"/>
      <c r="AG46" s="61"/>
      <c r="AH46" s="61"/>
      <c r="AI46" s="63" t="s">
        <v>35</v>
      </c>
      <c r="AJ46" s="61"/>
      <c r="AK46" s="61"/>
      <c r="AL46" s="61"/>
      <c r="AM46" s="337" t="str">
        <f>IF(E17="","",E17)</f>
        <v>Ing. Kunčík</v>
      </c>
      <c r="AN46" s="337"/>
      <c r="AO46" s="337"/>
      <c r="AP46" s="337"/>
      <c r="AQ46" s="61"/>
      <c r="AR46" s="59"/>
      <c r="AS46" s="338" t="s">
        <v>54</v>
      </c>
      <c r="AT46" s="339"/>
      <c r="AU46" s="72"/>
      <c r="AV46" s="72"/>
      <c r="AW46" s="72"/>
      <c r="AX46" s="72"/>
      <c r="AY46" s="72"/>
      <c r="AZ46" s="72"/>
      <c r="BA46" s="72"/>
      <c r="BB46" s="72"/>
      <c r="BC46" s="72"/>
      <c r="BD46" s="73"/>
    </row>
    <row r="47" spans="2:56" s="1" customFormat="1" ht="15">
      <c r="B47" s="39"/>
      <c r="C47" s="63" t="s">
        <v>33</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40"/>
      <c r="AT47" s="341"/>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42"/>
      <c r="AT48" s="343"/>
      <c r="AU48" s="40"/>
      <c r="AV48" s="40"/>
      <c r="AW48" s="40"/>
      <c r="AX48" s="40"/>
      <c r="AY48" s="40"/>
      <c r="AZ48" s="40"/>
      <c r="BA48" s="40"/>
      <c r="BB48" s="40"/>
      <c r="BC48" s="40"/>
      <c r="BD48" s="76"/>
    </row>
    <row r="49" spans="1:90" s="1" customFormat="1" ht="29.25" customHeight="1">
      <c r="B49" s="39"/>
      <c r="C49" s="344" t="s">
        <v>55</v>
      </c>
      <c r="D49" s="345"/>
      <c r="E49" s="345"/>
      <c r="F49" s="345"/>
      <c r="G49" s="345"/>
      <c r="H49" s="77"/>
      <c r="I49" s="346" t="s">
        <v>56</v>
      </c>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7" t="s">
        <v>57</v>
      </c>
      <c r="AH49" s="345"/>
      <c r="AI49" s="345"/>
      <c r="AJ49" s="345"/>
      <c r="AK49" s="345"/>
      <c r="AL49" s="345"/>
      <c r="AM49" s="345"/>
      <c r="AN49" s="346" t="s">
        <v>58</v>
      </c>
      <c r="AO49" s="345"/>
      <c r="AP49" s="345"/>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0"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0"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1">
        <f>ROUND(AG52,2)</f>
        <v>0</v>
      </c>
      <c r="AH51" s="351"/>
      <c r="AI51" s="351"/>
      <c r="AJ51" s="351"/>
      <c r="AK51" s="351"/>
      <c r="AL51" s="351"/>
      <c r="AM51" s="351"/>
      <c r="AN51" s="352">
        <f>SUM(AG51,AT51)</f>
        <v>0</v>
      </c>
      <c r="AO51" s="352"/>
      <c r="AP51" s="352"/>
      <c r="AQ51" s="87" t="s">
        <v>30</v>
      </c>
      <c r="AR51" s="69"/>
      <c r="AS51" s="88">
        <f>ROUND(AS52,2)</f>
        <v>0</v>
      </c>
      <c r="AT51" s="89">
        <f>ROUND(SUM(AV51:AW51),2)</f>
        <v>0</v>
      </c>
      <c r="AU51" s="90">
        <f>ROUND(AU52,5)</f>
        <v>0</v>
      </c>
      <c r="AV51" s="89">
        <f>ROUND(AZ51*L26,2)</f>
        <v>0</v>
      </c>
      <c r="AW51" s="89">
        <f>ROUND(BA51*L27,2)</f>
        <v>0</v>
      </c>
      <c r="AX51" s="89">
        <f>ROUND(BB51*L26,2)</f>
        <v>0</v>
      </c>
      <c r="AY51" s="89">
        <f>ROUND(BC51*L27,2)</f>
        <v>0</v>
      </c>
      <c r="AZ51" s="89">
        <f>ROUND(AZ52,2)</f>
        <v>0</v>
      </c>
      <c r="BA51" s="89">
        <f>ROUND(BA52,2)</f>
        <v>0</v>
      </c>
      <c r="BB51" s="89">
        <f>ROUND(BB52,2)</f>
        <v>0</v>
      </c>
      <c r="BC51" s="89">
        <f>ROUND(BC52,2)</f>
        <v>0</v>
      </c>
      <c r="BD51" s="91">
        <f>ROUND(BD52,2)</f>
        <v>0</v>
      </c>
      <c r="BS51" s="92" t="s">
        <v>73</v>
      </c>
      <c r="BT51" s="92" t="s">
        <v>74</v>
      </c>
      <c r="BV51" s="92" t="s">
        <v>75</v>
      </c>
      <c r="BW51" s="92" t="s">
        <v>7</v>
      </c>
      <c r="BX51" s="92" t="s">
        <v>76</v>
      </c>
      <c r="CL51" s="92" t="s">
        <v>21</v>
      </c>
    </row>
    <row r="52" spans="1:90" s="5" customFormat="1" ht="47.25" customHeight="1">
      <c r="A52" s="93" t="s">
        <v>77</v>
      </c>
      <c r="B52" s="94"/>
      <c r="C52" s="95"/>
      <c r="D52" s="350" t="s">
        <v>16</v>
      </c>
      <c r="E52" s="350"/>
      <c r="F52" s="350"/>
      <c r="G52" s="350"/>
      <c r="H52" s="350"/>
      <c r="I52" s="96"/>
      <c r="J52" s="350" t="s">
        <v>19</v>
      </c>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48">
        <f>'1070_UBch_3_Marsovsk - Uh...'!J25</f>
        <v>0</v>
      </c>
      <c r="AH52" s="349"/>
      <c r="AI52" s="349"/>
      <c r="AJ52" s="349"/>
      <c r="AK52" s="349"/>
      <c r="AL52" s="349"/>
      <c r="AM52" s="349"/>
      <c r="AN52" s="348">
        <f>SUM(AG52,AT52)</f>
        <v>0</v>
      </c>
      <c r="AO52" s="349"/>
      <c r="AP52" s="349"/>
      <c r="AQ52" s="97" t="s">
        <v>78</v>
      </c>
      <c r="AR52" s="98"/>
      <c r="AS52" s="99">
        <v>0</v>
      </c>
      <c r="AT52" s="100">
        <f>ROUND(SUM(AV52:AW52),2)</f>
        <v>0</v>
      </c>
      <c r="AU52" s="101">
        <f>'1070_UBch_3_Marsovsk - Uh...'!P83</f>
        <v>0</v>
      </c>
      <c r="AV52" s="100">
        <f>'1070_UBch_3_Marsovsk - Uh...'!J28</f>
        <v>0</v>
      </c>
      <c r="AW52" s="100">
        <f>'1070_UBch_3_Marsovsk - Uh...'!J29</f>
        <v>0</v>
      </c>
      <c r="AX52" s="100">
        <f>'1070_UBch_3_Marsovsk - Uh...'!J30</f>
        <v>0</v>
      </c>
      <c r="AY52" s="100">
        <f>'1070_UBch_3_Marsovsk - Uh...'!J31</f>
        <v>0</v>
      </c>
      <c r="AZ52" s="100">
        <f>'1070_UBch_3_Marsovsk - Uh...'!F28</f>
        <v>0</v>
      </c>
      <c r="BA52" s="100">
        <f>'1070_UBch_3_Marsovsk - Uh...'!F29</f>
        <v>0</v>
      </c>
      <c r="BB52" s="100">
        <f>'1070_UBch_3_Marsovsk - Uh...'!F30</f>
        <v>0</v>
      </c>
      <c r="BC52" s="100">
        <f>'1070_UBch_3_Marsovsk - Uh...'!F31</f>
        <v>0</v>
      </c>
      <c r="BD52" s="102">
        <f>'1070_UBch_3_Marsovsk - Uh...'!F32</f>
        <v>0</v>
      </c>
      <c r="BT52" s="103" t="s">
        <v>79</v>
      </c>
      <c r="BU52" s="103" t="s">
        <v>80</v>
      </c>
      <c r="BV52" s="103" t="s">
        <v>75</v>
      </c>
      <c r="BW52" s="103" t="s">
        <v>7</v>
      </c>
      <c r="BX52" s="103" t="s">
        <v>76</v>
      </c>
      <c r="CL52" s="103" t="s">
        <v>21</v>
      </c>
    </row>
    <row r="53" spans="1:90" s="1" customFormat="1" ht="30" customHeight="1">
      <c r="B53" s="39"/>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59"/>
    </row>
    <row r="54" spans="1:90"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9"/>
    </row>
  </sheetData>
  <sheetProtection algorithmName="SHA-512" hashValue="eFMDiyeNaWCJ6QLuliHHFGy40WqLMz/gppY4SYRFCIqYAECMe0Z3bpG4MhWbp4QegDulBBShunRDlXwUAnvyCg==" saltValue="9ejci+wQ2oOZB4p/2ccoW1JVpUZckRlVhAGzsYba7Q718bKI0vsQHIXIOI0/uTW/2yUbEH0KqKobO3VbwHjGtg=="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070_UBch_3_Marsovsk - Uh...'!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7"/>
  <sheetViews>
    <sheetView showGridLines="0" tabSelected="1"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05"/>
      <c r="C1" s="105"/>
      <c r="D1" s="106" t="s">
        <v>1</v>
      </c>
      <c r="E1" s="105"/>
      <c r="F1" s="107" t="s">
        <v>81</v>
      </c>
      <c r="G1" s="358" t="s">
        <v>82</v>
      </c>
      <c r="H1" s="358"/>
      <c r="I1" s="108"/>
      <c r="J1" s="107" t="s">
        <v>83</v>
      </c>
      <c r="K1" s="106" t="s">
        <v>84</v>
      </c>
      <c r="L1" s="107" t="s">
        <v>85</v>
      </c>
      <c r="M1" s="107"/>
      <c r="N1" s="107"/>
      <c r="O1" s="107"/>
      <c r="P1" s="107"/>
      <c r="Q1" s="107"/>
      <c r="R1" s="107"/>
      <c r="S1" s="107"/>
      <c r="T1" s="10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53"/>
      <c r="M2" s="353"/>
      <c r="N2" s="353"/>
      <c r="O2" s="353"/>
      <c r="P2" s="353"/>
      <c r="Q2" s="353"/>
      <c r="R2" s="353"/>
      <c r="S2" s="353"/>
      <c r="T2" s="353"/>
      <c r="U2" s="353"/>
      <c r="V2" s="353"/>
      <c r="AT2" s="22" t="s">
        <v>7</v>
      </c>
      <c r="AZ2" s="109" t="s">
        <v>86</v>
      </c>
      <c r="BA2" s="109" t="s">
        <v>30</v>
      </c>
      <c r="BB2" s="109" t="s">
        <v>30</v>
      </c>
      <c r="BC2" s="109" t="s">
        <v>87</v>
      </c>
      <c r="BD2" s="109" t="s">
        <v>88</v>
      </c>
    </row>
    <row r="3" spans="1:70" ht="6.95" customHeight="1">
      <c r="B3" s="23"/>
      <c r="C3" s="24"/>
      <c r="D3" s="24"/>
      <c r="E3" s="24"/>
      <c r="F3" s="24"/>
      <c r="G3" s="24"/>
      <c r="H3" s="24"/>
      <c r="I3" s="110"/>
      <c r="J3" s="24"/>
      <c r="K3" s="25"/>
      <c r="AT3" s="22" t="s">
        <v>88</v>
      </c>
      <c r="AZ3" s="109" t="s">
        <v>89</v>
      </c>
      <c r="BA3" s="109" t="s">
        <v>30</v>
      </c>
      <c r="BB3" s="109" t="s">
        <v>30</v>
      </c>
      <c r="BC3" s="109" t="s">
        <v>90</v>
      </c>
      <c r="BD3" s="109" t="s">
        <v>88</v>
      </c>
    </row>
    <row r="4" spans="1:70" ht="36.950000000000003" customHeight="1">
      <c r="B4" s="26"/>
      <c r="C4" s="27"/>
      <c r="D4" s="28" t="s">
        <v>91</v>
      </c>
      <c r="E4" s="27"/>
      <c r="F4" s="27"/>
      <c r="G4" s="27"/>
      <c r="H4" s="27"/>
      <c r="I4" s="111"/>
      <c r="J4" s="27"/>
      <c r="K4" s="29"/>
      <c r="M4" s="30" t="s">
        <v>12</v>
      </c>
      <c r="AT4" s="22" t="s">
        <v>6</v>
      </c>
      <c r="AZ4" s="109" t="s">
        <v>92</v>
      </c>
      <c r="BA4" s="109" t="s">
        <v>30</v>
      </c>
      <c r="BB4" s="109" t="s">
        <v>30</v>
      </c>
      <c r="BC4" s="109" t="s">
        <v>93</v>
      </c>
      <c r="BD4" s="109" t="s">
        <v>88</v>
      </c>
    </row>
    <row r="5" spans="1:70" ht="6.95" customHeight="1">
      <c r="B5" s="26"/>
      <c r="C5" s="27"/>
      <c r="D5" s="27"/>
      <c r="E5" s="27"/>
      <c r="F5" s="27"/>
      <c r="G5" s="27"/>
      <c r="H5" s="27"/>
      <c r="I5" s="111"/>
      <c r="J5" s="27"/>
      <c r="K5" s="29"/>
      <c r="AZ5" s="109" t="s">
        <v>94</v>
      </c>
      <c r="BA5" s="109" t="s">
        <v>30</v>
      </c>
      <c r="BB5" s="109" t="s">
        <v>30</v>
      </c>
      <c r="BC5" s="109" t="s">
        <v>95</v>
      </c>
      <c r="BD5" s="109" t="s">
        <v>88</v>
      </c>
    </row>
    <row r="6" spans="1:70" s="1" customFormat="1" ht="15">
      <c r="B6" s="39"/>
      <c r="C6" s="40"/>
      <c r="D6" s="35" t="s">
        <v>18</v>
      </c>
      <c r="E6" s="40"/>
      <c r="F6" s="40"/>
      <c r="G6" s="40"/>
      <c r="H6" s="40"/>
      <c r="I6" s="112"/>
      <c r="J6" s="40"/>
      <c r="K6" s="43"/>
      <c r="AZ6" s="109" t="s">
        <v>96</v>
      </c>
      <c r="BA6" s="109" t="s">
        <v>30</v>
      </c>
      <c r="BB6" s="109" t="s">
        <v>30</v>
      </c>
      <c r="BC6" s="109" t="s">
        <v>97</v>
      </c>
      <c r="BD6" s="109" t="s">
        <v>88</v>
      </c>
    </row>
    <row r="7" spans="1:70" s="1" customFormat="1" ht="36.950000000000003" customHeight="1">
      <c r="B7" s="39"/>
      <c r="C7" s="40"/>
      <c r="D7" s="40"/>
      <c r="E7" s="354" t="s">
        <v>19</v>
      </c>
      <c r="F7" s="355"/>
      <c r="G7" s="355"/>
      <c r="H7" s="355"/>
      <c r="I7" s="112"/>
      <c r="J7" s="40"/>
      <c r="K7" s="43"/>
      <c r="AZ7" s="109" t="s">
        <v>98</v>
      </c>
      <c r="BA7" s="109" t="s">
        <v>30</v>
      </c>
      <c r="BB7" s="109" t="s">
        <v>30</v>
      </c>
      <c r="BC7" s="109" t="s">
        <v>99</v>
      </c>
      <c r="BD7" s="109" t="s">
        <v>88</v>
      </c>
    </row>
    <row r="8" spans="1:70" s="1" customFormat="1" ht="13.5">
      <c r="B8" s="39"/>
      <c r="C8" s="40"/>
      <c r="D8" s="40"/>
      <c r="E8" s="40"/>
      <c r="F8" s="40"/>
      <c r="G8" s="40"/>
      <c r="H8" s="40"/>
      <c r="I8" s="112"/>
      <c r="J8" s="40"/>
      <c r="K8" s="43"/>
      <c r="AZ8" s="109" t="s">
        <v>100</v>
      </c>
      <c r="BA8" s="109" t="s">
        <v>30</v>
      </c>
      <c r="BB8" s="109" t="s">
        <v>30</v>
      </c>
      <c r="BC8" s="109" t="s">
        <v>101</v>
      </c>
      <c r="BD8" s="109" t="s">
        <v>88</v>
      </c>
    </row>
    <row r="9" spans="1:70" s="1" customFormat="1" ht="14.45" customHeight="1">
      <c r="B9" s="39"/>
      <c r="C9" s="40"/>
      <c r="D9" s="35" t="s">
        <v>20</v>
      </c>
      <c r="E9" s="40"/>
      <c r="F9" s="33" t="s">
        <v>21</v>
      </c>
      <c r="G9" s="40"/>
      <c r="H9" s="40"/>
      <c r="I9" s="113" t="s">
        <v>22</v>
      </c>
      <c r="J9" s="33" t="s">
        <v>23</v>
      </c>
      <c r="K9" s="43"/>
      <c r="AZ9" s="109" t="s">
        <v>102</v>
      </c>
      <c r="BA9" s="109" t="s">
        <v>30</v>
      </c>
      <c r="BB9" s="109" t="s">
        <v>30</v>
      </c>
      <c r="BC9" s="109" t="s">
        <v>103</v>
      </c>
      <c r="BD9" s="109" t="s">
        <v>88</v>
      </c>
    </row>
    <row r="10" spans="1:70" s="1" customFormat="1" ht="14.45" customHeight="1">
      <c r="B10" s="39"/>
      <c r="C10" s="40"/>
      <c r="D10" s="35" t="s">
        <v>24</v>
      </c>
      <c r="E10" s="40"/>
      <c r="F10" s="33" t="s">
        <v>25</v>
      </c>
      <c r="G10" s="40"/>
      <c r="H10" s="40"/>
      <c r="I10" s="113" t="s">
        <v>26</v>
      </c>
      <c r="J10" s="114" t="str">
        <f>'Rekapitulace stavby'!AN8</f>
        <v>25. 7. 2018</v>
      </c>
      <c r="K10" s="43"/>
      <c r="AZ10" s="109" t="s">
        <v>104</v>
      </c>
      <c r="BA10" s="109" t="s">
        <v>30</v>
      </c>
      <c r="BB10" s="109" t="s">
        <v>30</v>
      </c>
      <c r="BC10" s="109" t="s">
        <v>105</v>
      </c>
      <c r="BD10" s="109" t="s">
        <v>88</v>
      </c>
    </row>
    <row r="11" spans="1:70" s="1" customFormat="1" ht="10.9" customHeight="1">
      <c r="B11" s="39"/>
      <c r="C11" s="40"/>
      <c r="D11" s="40"/>
      <c r="E11" s="40"/>
      <c r="F11" s="40"/>
      <c r="G11" s="40"/>
      <c r="H11" s="40"/>
      <c r="I11" s="112"/>
      <c r="J11" s="40"/>
      <c r="K11" s="43"/>
      <c r="AZ11" s="109" t="s">
        <v>106</v>
      </c>
      <c r="BA11" s="109" t="s">
        <v>30</v>
      </c>
      <c r="BB11" s="109" t="s">
        <v>30</v>
      </c>
      <c r="BC11" s="109" t="s">
        <v>107</v>
      </c>
      <c r="BD11" s="109" t="s">
        <v>88</v>
      </c>
    </row>
    <row r="12" spans="1:70" s="1" customFormat="1" ht="14.45" customHeight="1">
      <c r="B12" s="39"/>
      <c r="C12" s="40"/>
      <c r="D12" s="35" t="s">
        <v>28</v>
      </c>
      <c r="E12" s="40"/>
      <c r="F12" s="40"/>
      <c r="G12" s="40"/>
      <c r="H12" s="40"/>
      <c r="I12" s="113" t="s">
        <v>29</v>
      </c>
      <c r="J12" s="33" t="s">
        <v>30</v>
      </c>
      <c r="K12" s="43"/>
      <c r="AZ12" s="109" t="s">
        <v>108</v>
      </c>
      <c r="BA12" s="109" t="s">
        <v>30</v>
      </c>
      <c r="BB12" s="109" t="s">
        <v>30</v>
      </c>
      <c r="BC12" s="109" t="s">
        <v>109</v>
      </c>
      <c r="BD12" s="109" t="s">
        <v>88</v>
      </c>
    </row>
    <row r="13" spans="1:70" s="1" customFormat="1" ht="18" customHeight="1">
      <c r="B13" s="39"/>
      <c r="C13" s="40"/>
      <c r="D13" s="40"/>
      <c r="E13" s="33" t="s">
        <v>31</v>
      </c>
      <c r="F13" s="40"/>
      <c r="G13" s="40"/>
      <c r="H13" s="40"/>
      <c r="I13" s="113" t="s">
        <v>32</v>
      </c>
      <c r="J13" s="33" t="s">
        <v>30</v>
      </c>
      <c r="K13" s="43"/>
      <c r="AZ13" s="109" t="s">
        <v>110</v>
      </c>
      <c r="BA13" s="109" t="s">
        <v>30</v>
      </c>
      <c r="BB13" s="109" t="s">
        <v>30</v>
      </c>
      <c r="BC13" s="109" t="s">
        <v>111</v>
      </c>
      <c r="BD13" s="109" t="s">
        <v>88</v>
      </c>
    </row>
    <row r="14" spans="1:70" s="1" customFormat="1" ht="6.95" customHeight="1">
      <c r="B14" s="39"/>
      <c r="C14" s="40"/>
      <c r="D14" s="40"/>
      <c r="E14" s="40"/>
      <c r="F14" s="40"/>
      <c r="G14" s="40"/>
      <c r="H14" s="40"/>
      <c r="I14" s="112"/>
      <c r="J14" s="40"/>
      <c r="K14" s="43"/>
      <c r="AZ14" s="109" t="s">
        <v>112</v>
      </c>
      <c r="BA14" s="109" t="s">
        <v>30</v>
      </c>
      <c r="BB14" s="109" t="s">
        <v>30</v>
      </c>
      <c r="BC14" s="109" t="s">
        <v>113</v>
      </c>
      <c r="BD14" s="109" t="s">
        <v>88</v>
      </c>
    </row>
    <row r="15" spans="1:70" s="1" customFormat="1" ht="14.45" customHeight="1">
      <c r="B15" s="39"/>
      <c r="C15" s="40"/>
      <c r="D15" s="35" t="s">
        <v>33</v>
      </c>
      <c r="E15" s="40"/>
      <c r="F15" s="40"/>
      <c r="G15" s="40"/>
      <c r="H15" s="40"/>
      <c r="I15" s="113" t="s">
        <v>29</v>
      </c>
      <c r="J15" s="33" t="str">
        <f>IF('Rekapitulace stavby'!AN13="Vyplň údaj","",IF('Rekapitulace stavby'!AN13="","",'Rekapitulace stavby'!AN13))</f>
        <v/>
      </c>
      <c r="K15" s="43"/>
      <c r="AZ15" s="109" t="s">
        <v>114</v>
      </c>
      <c r="BA15" s="109" t="s">
        <v>30</v>
      </c>
      <c r="BB15" s="109" t="s">
        <v>30</v>
      </c>
      <c r="BC15" s="109" t="s">
        <v>115</v>
      </c>
      <c r="BD15" s="109" t="s">
        <v>88</v>
      </c>
    </row>
    <row r="16" spans="1:70" s="1" customFormat="1" ht="18" customHeight="1">
      <c r="B16" s="39"/>
      <c r="C16" s="40"/>
      <c r="D16" s="40"/>
      <c r="E16" s="33" t="str">
        <f>IF('Rekapitulace stavby'!E14="Vyplň údaj","",IF('Rekapitulace stavby'!E14="","",'Rekapitulace stavby'!E14))</f>
        <v/>
      </c>
      <c r="F16" s="40"/>
      <c r="G16" s="40"/>
      <c r="H16" s="40"/>
      <c r="I16" s="113" t="s">
        <v>32</v>
      </c>
      <c r="J16" s="33" t="str">
        <f>IF('Rekapitulace stavby'!AN14="Vyplň údaj","",IF('Rekapitulace stavby'!AN14="","",'Rekapitulace stavby'!AN14))</f>
        <v/>
      </c>
      <c r="K16" s="43"/>
      <c r="AZ16" s="109" t="s">
        <v>116</v>
      </c>
      <c r="BA16" s="109" t="s">
        <v>30</v>
      </c>
      <c r="BB16" s="109" t="s">
        <v>30</v>
      </c>
      <c r="BC16" s="109" t="s">
        <v>117</v>
      </c>
      <c r="BD16" s="109" t="s">
        <v>88</v>
      </c>
    </row>
    <row r="17" spans="2:56" s="1" customFormat="1" ht="6.95" customHeight="1">
      <c r="B17" s="39"/>
      <c r="C17" s="40"/>
      <c r="D17" s="40"/>
      <c r="E17" s="40"/>
      <c r="F17" s="40"/>
      <c r="G17" s="40"/>
      <c r="H17" s="40"/>
      <c r="I17" s="112"/>
      <c r="J17" s="40"/>
      <c r="K17" s="43"/>
      <c r="AZ17" s="109" t="s">
        <v>118</v>
      </c>
      <c r="BA17" s="109" t="s">
        <v>30</v>
      </c>
      <c r="BB17" s="109" t="s">
        <v>30</v>
      </c>
      <c r="BC17" s="109" t="s">
        <v>119</v>
      </c>
      <c r="BD17" s="109" t="s">
        <v>88</v>
      </c>
    </row>
    <row r="18" spans="2:56" s="1" customFormat="1" ht="14.45" customHeight="1">
      <c r="B18" s="39"/>
      <c r="C18" s="40"/>
      <c r="D18" s="35" t="s">
        <v>35</v>
      </c>
      <c r="E18" s="40"/>
      <c r="F18" s="40"/>
      <c r="G18" s="40"/>
      <c r="H18" s="40"/>
      <c r="I18" s="113" t="s">
        <v>29</v>
      </c>
      <c r="J18" s="33" t="s">
        <v>30</v>
      </c>
      <c r="K18" s="43"/>
      <c r="AZ18" s="109" t="s">
        <v>120</v>
      </c>
      <c r="BA18" s="109" t="s">
        <v>30</v>
      </c>
      <c r="BB18" s="109" t="s">
        <v>30</v>
      </c>
      <c r="BC18" s="109" t="s">
        <v>121</v>
      </c>
      <c r="BD18" s="109" t="s">
        <v>88</v>
      </c>
    </row>
    <row r="19" spans="2:56" s="1" customFormat="1" ht="18" customHeight="1">
      <c r="B19" s="39"/>
      <c r="C19" s="40"/>
      <c r="D19" s="40"/>
      <c r="E19" s="33" t="s">
        <v>36</v>
      </c>
      <c r="F19" s="40"/>
      <c r="G19" s="40"/>
      <c r="H19" s="40"/>
      <c r="I19" s="113" t="s">
        <v>32</v>
      </c>
      <c r="J19" s="33" t="s">
        <v>30</v>
      </c>
      <c r="K19" s="43"/>
      <c r="AZ19" s="109" t="s">
        <v>122</v>
      </c>
      <c r="BA19" s="109" t="s">
        <v>30</v>
      </c>
      <c r="BB19" s="109" t="s">
        <v>30</v>
      </c>
      <c r="BC19" s="109" t="s">
        <v>123</v>
      </c>
      <c r="BD19" s="109" t="s">
        <v>88</v>
      </c>
    </row>
    <row r="20" spans="2:56" s="1" customFormat="1" ht="6.95" customHeight="1">
      <c r="B20" s="39"/>
      <c r="C20" s="40"/>
      <c r="D20" s="40"/>
      <c r="E20" s="40"/>
      <c r="F20" s="40"/>
      <c r="G20" s="40"/>
      <c r="H20" s="40"/>
      <c r="I20" s="112"/>
      <c r="J20" s="40"/>
      <c r="K20" s="43"/>
      <c r="AZ20" s="109" t="s">
        <v>124</v>
      </c>
      <c r="BA20" s="109" t="s">
        <v>30</v>
      </c>
      <c r="BB20" s="109" t="s">
        <v>30</v>
      </c>
      <c r="BC20" s="109" t="s">
        <v>125</v>
      </c>
      <c r="BD20" s="109" t="s">
        <v>88</v>
      </c>
    </row>
    <row r="21" spans="2:56" s="1" customFormat="1" ht="14.45" customHeight="1">
      <c r="B21" s="39"/>
      <c r="C21" s="40"/>
      <c r="D21" s="35" t="s">
        <v>38</v>
      </c>
      <c r="E21" s="40"/>
      <c r="F21" s="40"/>
      <c r="G21" s="40"/>
      <c r="H21" s="40"/>
      <c r="I21" s="112"/>
      <c r="J21" s="40"/>
      <c r="K21" s="43"/>
      <c r="AZ21" s="109" t="s">
        <v>126</v>
      </c>
      <c r="BA21" s="109" t="s">
        <v>30</v>
      </c>
      <c r="BB21" s="109" t="s">
        <v>30</v>
      </c>
      <c r="BC21" s="109" t="s">
        <v>127</v>
      </c>
      <c r="BD21" s="109" t="s">
        <v>88</v>
      </c>
    </row>
    <row r="22" spans="2:56" s="6" customFormat="1" ht="71.25" customHeight="1">
      <c r="B22" s="115"/>
      <c r="C22" s="116"/>
      <c r="D22" s="116"/>
      <c r="E22" s="323" t="s">
        <v>39</v>
      </c>
      <c r="F22" s="323"/>
      <c r="G22" s="323"/>
      <c r="H22" s="323"/>
      <c r="I22" s="117"/>
      <c r="J22" s="116"/>
      <c r="K22" s="118"/>
      <c r="AZ22" s="119" t="s">
        <v>128</v>
      </c>
      <c r="BA22" s="119" t="s">
        <v>30</v>
      </c>
      <c r="BB22" s="119" t="s">
        <v>30</v>
      </c>
      <c r="BC22" s="119" t="s">
        <v>129</v>
      </c>
      <c r="BD22" s="119" t="s">
        <v>88</v>
      </c>
    </row>
    <row r="23" spans="2:56" s="1" customFormat="1" ht="6.95" customHeight="1">
      <c r="B23" s="39"/>
      <c r="C23" s="40"/>
      <c r="D23" s="40"/>
      <c r="E23" s="40"/>
      <c r="F23" s="40"/>
      <c r="G23" s="40"/>
      <c r="H23" s="40"/>
      <c r="I23" s="112"/>
      <c r="J23" s="40"/>
      <c r="K23" s="43"/>
      <c r="AZ23" s="109" t="s">
        <v>130</v>
      </c>
      <c r="BA23" s="109" t="s">
        <v>30</v>
      </c>
      <c r="BB23" s="109" t="s">
        <v>30</v>
      </c>
      <c r="BC23" s="109" t="s">
        <v>131</v>
      </c>
      <c r="BD23" s="109" t="s">
        <v>88</v>
      </c>
    </row>
    <row r="24" spans="2:56" s="1" customFormat="1" ht="6.95" customHeight="1">
      <c r="B24" s="39"/>
      <c r="C24" s="40"/>
      <c r="D24" s="83"/>
      <c r="E24" s="83"/>
      <c r="F24" s="83"/>
      <c r="G24" s="83"/>
      <c r="H24" s="83"/>
      <c r="I24" s="120"/>
      <c r="J24" s="83"/>
      <c r="K24" s="121"/>
    </row>
    <row r="25" spans="2:56" s="1" customFormat="1" ht="25.35" customHeight="1">
      <c r="B25" s="39"/>
      <c r="C25" s="40"/>
      <c r="D25" s="122" t="s">
        <v>40</v>
      </c>
      <c r="E25" s="40"/>
      <c r="F25" s="40"/>
      <c r="G25" s="40"/>
      <c r="H25" s="40"/>
      <c r="I25" s="112"/>
      <c r="J25" s="123">
        <f>ROUND(J83,2)</f>
        <v>0</v>
      </c>
      <c r="K25" s="43"/>
    </row>
    <row r="26" spans="2:56" s="1" customFormat="1" ht="6.95" customHeight="1">
      <c r="B26" s="39"/>
      <c r="C26" s="40"/>
      <c r="D26" s="83"/>
      <c r="E26" s="83"/>
      <c r="F26" s="83"/>
      <c r="G26" s="83"/>
      <c r="H26" s="83"/>
      <c r="I26" s="120"/>
      <c r="J26" s="83"/>
      <c r="K26" s="121"/>
    </row>
    <row r="27" spans="2:56" s="1" customFormat="1" ht="14.45" customHeight="1">
      <c r="B27" s="39"/>
      <c r="C27" s="40"/>
      <c r="D27" s="40"/>
      <c r="E27" s="40"/>
      <c r="F27" s="44" t="s">
        <v>42</v>
      </c>
      <c r="G27" s="40"/>
      <c r="H27" s="40"/>
      <c r="I27" s="124" t="s">
        <v>41</v>
      </c>
      <c r="J27" s="44" t="s">
        <v>43</v>
      </c>
      <c r="K27" s="43"/>
    </row>
    <row r="28" spans="2:56" s="1" customFormat="1" ht="14.45" customHeight="1">
      <c r="B28" s="39"/>
      <c r="C28" s="40"/>
      <c r="D28" s="47" t="s">
        <v>44</v>
      </c>
      <c r="E28" s="47" t="s">
        <v>45</v>
      </c>
      <c r="F28" s="125">
        <f>ROUND(SUM(BE83:BE236), 2)</f>
        <v>0</v>
      </c>
      <c r="G28" s="40"/>
      <c r="H28" s="40"/>
      <c r="I28" s="126">
        <v>0.21</v>
      </c>
      <c r="J28" s="125">
        <f>ROUND(ROUND((SUM(BE83:BE236)), 2)*I28, 2)</f>
        <v>0</v>
      </c>
      <c r="K28" s="43"/>
    </row>
    <row r="29" spans="2:56" s="1" customFormat="1" ht="14.45" customHeight="1">
      <c r="B29" s="39"/>
      <c r="C29" s="40"/>
      <c r="D29" s="40"/>
      <c r="E29" s="47" t="s">
        <v>46</v>
      </c>
      <c r="F29" s="125">
        <f>ROUND(SUM(BF83:BF236), 2)</f>
        <v>0</v>
      </c>
      <c r="G29" s="40"/>
      <c r="H29" s="40"/>
      <c r="I29" s="126">
        <v>0.15</v>
      </c>
      <c r="J29" s="125">
        <f>ROUND(ROUND((SUM(BF83:BF236)), 2)*I29, 2)</f>
        <v>0</v>
      </c>
      <c r="K29" s="43"/>
    </row>
    <row r="30" spans="2:56" s="1" customFormat="1" ht="14.45" hidden="1" customHeight="1">
      <c r="B30" s="39"/>
      <c r="C30" s="40"/>
      <c r="D30" s="40"/>
      <c r="E30" s="47" t="s">
        <v>47</v>
      </c>
      <c r="F30" s="125">
        <f>ROUND(SUM(BG83:BG236), 2)</f>
        <v>0</v>
      </c>
      <c r="G30" s="40"/>
      <c r="H30" s="40"/>
      <c r="I30" s="126">
        <v>0.21</v>
      </c>
      <c r="J30" s="125">
        <v>0</v>
      </c>
      <c r="K30" s="43"/>
    </row>
    <row r="31" spans="2:56" s="1" customFormat="1" ht="14.45" hidden="1" customHeight="1">
      <c r="B31" s="39"/>
      <c r="C31" s="40"/>
      <c r="D31" s="40"/>
      <c r="E31" s="47" t="s">
        <v>48</v>
      </c>
      <c r="F31" s="125">
        <f>ROUND(SUM(BH83:BH236), 2)</f>
        <v>0</v>
      </c>
      <c r="G31" s="40"/>
      <c r="H31" s="40"/>
      <c r="I31" s="126">
        <v>0.15</v>
      </c>
      <c r="J31" s="125">
        <v>0</v>
      </c>
      <c r="K31" s="43"/>
    </row>
    <row r="32" spans="2:56" s="1" customFormat="1" ht="14.45" hidden="1" customHeight="1">
      <c r="B32" s="39"/>
      <c r="C32" s="40"/>
      <c r="D32" s="40"/>
      <c r="E32" s="47" t="s">
        <v>49</v>
      </c>
      <c r="F32" s="125">
        <f>ROUND(SUM(BI83:BI236), 2)</f>
        <v>0</v>
      </c>
      <c r="G32" s="40"/>
      <c r="H32" s="40"/>
      <c r="I32" s="126">
        <v>0</v>
      </c>
      <c r="J32" s="125">
        <v>0</v>
      </c>
      <c r="K32" s="43"/>
    </row>
    <row r="33" spans="2:11" s="1" customFormat="1" ht="6.95" customHeight="1">
      <c r="B33" s="39"/>
      <c r="C33" s="40"/>
      <c r="D33" s="40"/>
      <c r="E33" s="40"/>
      <c r="F33" s="40"/>
      <c r="G33" s="40"/>
      <c r="H33" s="40"/>
      <c r="I33" s="112"/>
      <c r="J33" s="40"/>
      <c r="K33" s="43"/>
    </row>
    <row r="34" spans="2:11" s="1" customFormat="1" ht="25.35" customHeight="1">
      <c r="B34" s="39"/>
      <c r="C34" s="127"/>
      <c r="D34" s="128" t="s">
        <v>50</v>
      </c>
      <c r="E34" s="77"/>
      <c r="F34" s="77"/>
      <c r="G34" s="129" t="s">
        <v>51</v>
      </c>
      <c r="H34" s="130" t="s">
        <v>52</v>
      </c>
      <c r="I34" s="131"/>
      <c r="J34" s="132">
        <f>SUM(J25:J32)</f>
        <v>0</v>
      </c>
      <c r="K34" s="133"/>
    </row>
    <row r="35" spans="2:11" s="1" customFormat="1" ht="14.45" customHeight="1">
      <c r="B35" s="54"/>
      <c r="C35" s="55"/>
      <c r="D35" s="55"/>
      <c r="E35" s="55"/>
      <c r="F35" s="55"/>
      <c r="G35" s="55"/>
      <c r="H35" s="55"/>
      <c r="I35" s="134"/>
      <c r="J35" s="55"/>
      <c r="K35" s="56"/>
    </row>
    <row r="39" spans="2:11" s="1" customFormat="1" ht="6.95" customHeight="1">
      <c r="B39" s="135"/>
      <c r="C39" s="136"/>
      <c r="D39" s="136"/>
      <c r="E39" s="136"/>
      <c r="F39" s="136"/>
      <c r="G39" s="136"/>
      <c r="H39" s="136"/>
      <c r="I39" s="137"/>
      <c r="J39" s="136"/>
      <c r="K39" s="138"/>
    </row>
    <row r="40" spans="2:11" s="1" customFormat="1" ht="36.950000000000003" customHeight="1">
      <c r="B40" s="39"/>
      <c r="C40" s="28" t="s">
        <v>132</v>
      </c>
      <c r="D40" s="40"/>
      <c r="E40" s="40"/>
      <c r="F40" s="40"/>
      <c r="G40" s="40"/>
      <c r="H40" s="40"/>
      <c r="I40" s="112"/>
      <c r="J40" s="40"/>
      <c r="K40" s="43"/>
    </row>
    <row r="41" spans="2:11" s="1" customFormat="1" ht="6.95" customHeight="1">
      <c r="B41" s="39"/>
      <c r="C41" s="40"/>
      <c r="D41" s="40"/>
      <c r="E41" s="40"/>
      <c r="F41" s="40"/>
      <c r="G41" s="40"/>
      <c r="H41" s="40"/>
      <c r="I41" s="112"/>
      <c r="J41" s="40"/>
      <c r="K41" s="43"/>
    </row>
    <row r="42" spans="2:11" s="1" customFormat="1" ht="14.45" customHeight="1">
      <c r="B42" s="39"/>
      <c r="C42" s="35" t="s">
        <v>18</v>
      </c>
      <c r="D42" s="40"/>
      <c r="E42" s="40"/>
      <c r="F42" s="40"/>
      <c r="G42" s="40"/>
      <c r="H42" s="40"/>
      <c r="I42" s="112"/>
      <c r="J42" s="40"/>
      <c r="K42" s="43"/>
    </row>
    <row r="43" spans="2:11" s="1" customFormat="1" ht="17.25" customHeight="1">
      <c r="B43" s="39"/>
      <c r="C43" s="40"/>
      <c r="D43" s="40"/>
      <c r="E43" s="354" t="str">
        <f>E7</f>
        <v>Uherský Brod, oprava chodníků 2017 - 1. část. Maršovská</v>
      </c>
      <c r="F43" s="355"/>
      <c r="G43" s="355"/>
      <c r="H43" s="355"/>
      <c r="I43" s="112"/>
      <c r="J43" s="40"/>
      <c r="K43" s="43"/>
    </row>
    <row r="44" spans="2:11" s="1" customFormat="1" ht="6.95" customHeight="1">
      <c r="B44" s="39"/>
      <c r="C44" s="40"/>
      <c r="D44" s="40"/>
      <c r="E44" s="40"/>
      <c r="F44" s="40"/>
      <c r="G44" s="40"/>
      <c r="H44" s="40"/>
      <c r="I44" s="112"/>
      <c r="J44" s="40"/>
      <c r="K44" s="43"/>
    </row>
    <row r="45" spans="2:11" s="1" customFormat="1" ht="18" customHeight="1">
      <c r="B45" s="39"/>
      <c r="C45" s="35" t="s">
        <v>24</v>
      </c>
      <c r="D45" s="40"/>
      <c r="E45" s="40"/>
      <c r="F45" s="33" t="str">
        <f>F10</f>
        <v>Uherský Brod</v>
      </c>
      <c r="G45" s="40"/>
      <c r="H45" s="40"/>
      <c r="I45" s="113" t="s">
        <v>26</v>
      </c>
      <c r="J45" s="114" t="str">
        <f>IF(J10="","",J10)</f>
        <v>25. 7. 2018</v>
      </c>
      <c r="K45" s="43"/>
    </row>
    <row r="46" spans="2:11" s="1" customFormat="1" ht="6.95" customHeight="1">
      <c r="B46" s="39"/>
      <c r="C46" s="40"/>
      <c r="D46" s="40"/>
      <c r="E46" s="40"/>
      <c r="F46" s="40"/>
      <c r="G46" s="40"/>
      <c r="H46" s="40"/>
      <c r="I46" s="112"/>
      <c r="J46" s="40"/>
      <c r="K46" s="43"/>
    </row>
    <row r="47" spans="2:11" s="1" customFormat="1" ht="15">
      <c r="B47" s="39"/>
      <c r="C47" s="35" t="s">
        <v>28</v>
      </c>
      <c r="D47" s="40"/>
      <c r="E47" s="40"/>
      <c r="F47" s="33" t="str">
        <f>E13</f>
        <v>TSUB, Uherský Brod</v>
      </c>
      <c r="G47" s="40"/>
      <c r="H47" s="40"/>
      <c r="I47" s="113" t="s">
        <v>35</v>
      </c>
      <c r="J47" s="323" t="str">
        <f>E19</f>
        <v>Ing. Kunčík</v>
      </c>
      <c r="K47" s="43"/>
    </row>
    <row r="48" spans="2:11" s="1" customFormat="1" ht="14.45" customHeight="1">
      <c r="B48" s="39"/>
      <c r="C48" s="35" t="s">
        <v>33</v>
      </c>
      <c r="D48" s="40"/>
      <c r="E48" s="40"/>
      <c r="F48" s="33" t="str">
        <f>IF(E16="","",E16)</f>
        <v/>
      </c>
      <c r="G48" s="40"/>
      <c r="H48" s="40"/>
      <c r="I48" s="112"/>
      <c r="J48" s="356"/>
      <c r="K48" s="43"/>
    </row>
    <row r="49" spans="2:47" s="1" customFormat="1" ht="10.35" customHeight="1">
      <c r="B49" s="39"/>
      <c r="C49" s="40"/>
      <c r="D49" s="40"/>
      <c r="E49" s="40"/>
      <c r="F49" s="40"/>
      <c r="G49" s="40"/>
      <c r="H49" s="40"/>
      <c r="I49" s="112"/>
      <c r="J49" s="40"/>
      <c r="K49" s="43"/>
    </row>
    <row r="50" spans="2:47" s="1" customFormat="1" ht="29.25" customHeight="1">
      <c r="B50" s="39"/>
      <c r="C50" s="139" t="s">
        <v>133</v>
      </c>
      <c r="D50" s="127"/>
      <c r="E50" s="127"/>
      <c r="F50" s="127"/>
      <c r="G50" s="127"/>
      <c r="H50" s="127"/>
      <c r="I50" s="140"/>
      <c r="J50" s="141" t="s">
        <v>134</v>
      </c>
      <c r="K50" s="142"/>
    </row>
    <row r="51" spans="2:47" s="1" customFormat="1" ht="10.35" customHeight="1">
      <c r="B51" s="39"/>
      <c r="C51" s="40"/>
      <c r="D51" s="40"/>
      <c r="E51" s="40"/>
      <c r="F51" s="40"/>
      <c r="G51" s="40"/>
      <c r="H51" s="40"/>
      <c r="I51" s="112"/>
      <c r="J51" s="40"/>
      <c r="K51" s="43"/>
    </row>
    <row r="52" spans="2:47" s="1" customFormat="1" ht="29.25" customHeight="1">
      <c r="B52" s="39"/>
      <c r="C52" s="143" t="s">
        <v>135</v>
      </c>
      <c r="D52" s="40"/>
      <c r="E52" s="40"/>
      <c r="F52" s="40"/>
      <c r="G52" s="40"/>
      <c r="H52" s="40"/>
      <c r="I52" s="112"/>
      <c r="J52" s="123">
        <f>J83</f>
        <v>0</v>
      </c>
      <c r="K52" s="43"/>
      <c r="AU52" s="22" t="s">
        <v>136</v>
      </c>
    </row>
    <row r="53" spans="2:47" s="7" customFormat="1" ht="24.95" customHeight="1">
      <c r="B53" s="144"/>
      <c r="C53" s="145"/>
      <c r="D53" s="146" t="s">
        <v>137</v>
      </c>
      <c r="E53" s="147"/>
      <c r="F53" s="147"/>
      <c r="G53" s="147"/>
      <c r="H53" s="147"/>
      <c r="I53" s="148"/>
      <c r="J53" s="149">
        <f>J84</f>
        <v>0</v>
      </c>
      <c r="K53" s="150"/>
    </row>
    <row r="54" spans="2:47" s="8" customFormat="1" ht="19.899999999999999" customHeight="1">
      <c r="B54" s="151"/>
      <c r="C54" s="152"/>
      <c r="D54" s="153" t="s">
        <v>138</v>
      </c>
      <c r="E54" s="154"/>
      <c r="F54" s="154"/>
      <c r="G54" s="154"/>
      <c r="H54" s="154"/>
      <c r="I54" s="155"/>
      <c r="J54" s="156">
        <f>J85</f>
        <v>0</v>
      </c>
      <c r="K54" s="157"/>
    </row>
    <row r="55" spans="2:47" s="8" customFormat="1" ht="19.899999999999999" customHeight="1">
      <c r="B55" s="151"/>
      <c r="C55" s="152"/>
      <c r="D55" s="153" t="s">
        <v>139</v>
      </c>
      <c r="E55" s="154"/>
      <c r="F55" s="154"/>
      <c r="G55" s="154"/>
      <c r="H55" s="154"/>
      <c r="I55" s="155"/>
      <c r="J55" s="156">
        <f>J154</f>
        <v>0</v>
      </c>
      <c r="K55" s="157"/>
    </row>
    <row r="56" spans="2:47" s="8" customFormat="1" ht="19.899999999999999" customHeight="1">
      <c r="B56" s="151"/>
      <c r="C56" s="152"/>
      <c r="D56" s="153" t="s">
        <v>140</v>
      </c>
      <c r="E56" s="154"/>
      <c r="F56" s="154"/>
      <c r="G56" s="154"/>
      <c r="H56" s="154"/>
      <c r="I56" s="155"/>
      <c r="J56" s="156">
        <f>J175</f>
        <v>0</v>
      </c>
      <c r="K56" s="157"/>
    </row>
    <row r="57" spans="2:47" s="8" customFormat="1" ht="19.899999999999999" customHeight="1">
      <c r="B57" s="151"/>
      <c r="C57" s="152"/>
      <c r="D57" s="153" t="s">
        <v>141</v>
      </c>
      <c r="E57" s="154"/>
      <c r="F57" s="154"/>
      <c r="G57" s="154"/>
      <c r="H57" s="154"/>
      <c r="I57" s="155"/>
      <c r="J57" s="156">
        <f>J180</f>
        <v>0</v>
      </c>
      <c r="K57" s="157"/>
    </row>
    <row r="58" spans="2:47" s="8" customFormat="1" ht="19.899999999999999" customHeight="1">
      <c r="B58" s="151"/>
      <c r="C58" s="152"/>
      <c r="D58" s="153" t="s">
        <v>142</v>
      </c>
      <c r="E58" s="154"/>
      <c r="F58" s="154"/>
      <c r="G58" s="154"/>
      <c r="H58" s="154"/>
      <c r="I58" s="155"/>
      <c r="J58" s="156">
        <f>J201</f>
        <v>0</v>
      </c>
      <c r="K58" s="157"/>
    </row>
    <row r="59" spans="2:47" s="7" customFormat="1" ht="24.95" customHeight="1">
      <c r="B59" s="144"/>
      <c r="C59" s="145"/>
      <c r="D59" s="146" t="s">
        <v>143</v>
      </c>
      <c r="E59" s="147"/>
      <c r="F59" s="147"/>
      <c r="G59" s="147"/>
      <c r="H59" s="147"/>
      <c r="I59" s="148"/>
      <c r="J59" s="149">
        <f>J211</f>
        <v>0</v>
      </c>
      <c r="K59" s="150"/>
    </row>
    <row r="60" spans="2:47" s="8" customFormat="1" ht="19.899999999999999" customHeight="1">
      <c r="B60" s="151"/>
      <c r="C60" s="152"/>
      <c r="D60" s="153" t="s">
        <v>144</v>
      </c>
      <c r="E60" s="154"/>
      <c r="F60" s="154"/>
      <c r="G60" s="154"/>
      <c r="H60" s="154"/>
      <c r="I60" s="155"/>
      <c r="J60" s="156">
        <f>J212</f>
        <v>0</v>
      </c>
      <c r="K60" s="157"/>
    </row>
    <row r="61" spans="2:47" s="7" customFormat="1" ht="24.95" customHeight="1">
      <c r="B61" s="144"/>
      <c r="C61" s="145"/>
      <c r="D61" s="146" t="s">
        <v>145</v>
      </c>
      <c r="E61" s="147"/>
      <c r="F61" s="147"/>
      <c r="G61" s="147"/>
      <c r="H61" s="147"/>
      <c r="I61" s="148"/>
      <c r="J61" s="149">
        <f>J217</f>
        <v>0</v>
      </c>
      <c r="K61" s="150"/>
    </row>
    <row r="62" spans="2:47" s="8" customFormat="1" ht="19.899999999999999" customHeight="1">
      <c r="B62" s="151"/>
      <c r="C62" s="152"/>
      <c r="D62" s="153" t="s">
        <v>146</v>
      </c>
      <c r="E62" s="154"/>
      <c r="F62" s="154"/>
      <c r="G62" s="154"/>
      <c r="H62" s="154"/>
      <c r="I62" s="155"/>
      <c r="J62" s="156">
        <f>J220</f>
        <v>0</v>
      </c>
      <c r="K62" s="157"/>
    </row>
    <row r="63" spans="2:47" s="8" customFormat="1" ht="19.899999999999999" customHeight="1">
      <c r="B63" s="151"/>
      <c r="C63" s="152"/>
      <c r="D63" s="153" t="s">
        <v>147</v>
      </c>
      <c r="E63" s="154"/>
      <c r="F63" s="154"/>
      <c r="G63" s="154"/>
      <c r="H63" s="154"/>
      <c r="I63" s="155"/>
      <c r="J63" s="156">
        <f>J227</f>
        <v>0</v>
      </c>
      <c r="K63" s="157"/>
    </row>
    <row r="64" spans="2:47" s="8" customFormat="1" ht="19.899999999999999" customHeight="1">
      <c r="B64" s="151"/>
      <c r="C64" s="152"/>
      <c r="D64" s="153" t="s">
        <v>148</v>
      </c>
      <c r="E64" s="154"/>
      <c r="F64" s="154"/>
      <c r="G64" s="154"/>
      <c r="H64" s="154"/>
      <c r="I64" s="155"/>
      <c r="J64" s="156">
        <f>J233</f>
        <v>0</v>
      </c>
      <c r="K64" s="157"/>
    </row>
    <row r="65" spans="2:12" s="8" customFormat="1" ht="19.899999999999999" customHeight="1">
      <c r="B65" s="151"/>
      <c r="C65" s="152"/>
      <c r="D65" s="153" t="s">
        <v>149</v>
      </c>
      <c r="E65" s="154"/>
      <c r="F65" s="154"/>
      <c r="G65" s="154"/>
      <c r="H65" s="154"/>
      <c r="I65" s="155"/>
      <c r="J65" s="156">
        <f>J235</f>
        <v>0</v>
      </c>
      <c r="K65" s="157"/>
    </row>
    <row r="66" spans="2:12" s="1" customFormat="1" ht="21.75" customHeight="1">
      <c r="B66" s="39"/>
      <c r="C66" s="40"/>
      <c r="D66" s="40"/>
      <c r="E66" s="40"/>
      <c r="F66" s="40"/>
      <c r="G66" s="40"/>
      <c r="H66" s="40"/>
      <c r="I66" s="112"/>
      <c r="J66" s="40"/>
      <c r="K66" s="43"/>
    </row>
    <row r="67" spans="2:12" s="1" customFormat="1" ht="6.95" customHeight="1">
      <c r="B67" s="54"/>
      <c r="C67" s="55"/>
      <c r="D67" s="55"/>
      <c r="E67" s="55"/>
      <c r="F67" s="55"/>
      <c r="G67" s="55"/>
      <c r="H67" s="55"/>
      <c r="I67" s="134"/>
      <c r="J67" s="55"/>
      <c r="K67" s="56"/>
    </row>
    <row r="71" spans="2:12" s="1" customFormat="1" ht="6.95" customHeight="1">
      <c r="B71" s="57"/>
      <c r="C71" s="58"/>
      <c r="D71" s="58"/>
      <c r="E71" s="58"/>
      <c r="F71" s="58"/>
      <c r="G71" s="58"/>
      <c r="H71" s="58"/>
      <c r="I71" s="137"/>
      <c r="J71" s="58"/>
      <c r="K71" s="58"/>
      <c r="L71" s="59"/>
    </row>
    <row r="72" spans="2:12" s="1" customFormat="1" ht="36.950000000000003" customHeight="1">
      <c r="B72" s="39"/>
      <c r="C72" s="60" t="s">
        <v>150</v>
      </c>
      <c r="D72" s="61"/>
      <c r="E72" s="61"/>
      <c r="F72" s="61"/>
      <c r="G72" s="61"/>
      <c r="H72" s="61"/>
      <c r="I72" s="158"/>
      <c r="J72" s="61"/>
      <c r="K72" s="61"/>
      <c r="L72" s="59"/>
    </row>
    <row r="73" spans="2:12" s="1" customFormat="1" ht="6.95" customHeight="1">
      <c r="B73" s="39"/>
      <c r="C73" s="61"/>
      <c r="D73" s="61"/>
      <c r="E73" s="61"/>
      <c r="F73" s="61"/>
      <c r="G73" s="61"/>
      <c r="H73" s="61"/>
      <c r="I73" s="158"/>
      <c r="J73" s="61"/>
      <c r="K73" s="61"/>
      <c r="L73" s="59"/>
    </row>
    <row r="74" spans="2:12" s="1" customFormat="1" ht="14.45" customHeight="1">
      <c r="B74" s="39"/>
      <c r="C74" s="63" t="s">
        <v>18</v>
      </c>
      <c r="D74" s="61"/>
      <c r="E74" s="61"/>
      <c r="F74" s="61"/>
      <c r="G74" s="61"/>
      <c r="H74" s="61"/>
      <c r="I74" s="158"/>
      <c r="J74" s="61"/>
      <c r="K74" s="61"/>
      <c r="L74" s="59"/>
    </row>
    <row r="75" spans="2:12" s="1" customFormat="1" ht="17.25" customHeight="1">
      <c r="B75" s="39"/>
      <c r="C75" s="61"/>
      <c r="D75" s="61"/>
      <c r="E75" s="334" t="str">
        <f>E7</f>
        <v>Uherský Brod, oprava chodníků 2017 - 1. část. Maršovská</v>
      </c>
      <c r="F75" s="357"/>
      <c r="G75" s="357"/>
      <c r="H75" s="357"/>
      <c r="I75" s="158"/>
      <c r="J75" s="61"/>
      <c r="K75" s="61"/>
      <c r="L75" s="59"/>
    </row>
    <row r="76" spans="2:12" s="1" customFormat="1" ht="6.95" customHeight="1">
      <c r="B76" s="39"/>
      <c r="C76" s="61"/>
      <c r="D76" s="61"/>
      <c r="E76" s="61"/>
      <c r="F76" s="61"/>
      <c r="G76" s="61"/>
      <c r="H76" s="61"/>
      <c r="I76" s="158"/>
      <c r="J76" s="61"/>
      <c r="K76" s="61"/>
      <c r="L76" s="59"/>
    </row>
    <row r="77" spans="2:12" s="1" customFormat="1" ht="18" customHeight="1">
      <c r="B77" s="39"/>
      <c r="C77" s="63" t="s">
        <v>24</v>
      </c>
      <c r="D77" s="61"/>
      <c r="E77" s="61"/>
      <c r="F77" s="159" t="str">
        <f>F10</f>
        <v>Uherský Brod</v>
      </c>
      <c r="G77" s="61"/>
      <c r="H77" s="61"/>
      <c r="I77" s="160" t="s">
        <v>26</v>
      </c>
      <c r="J77" s="71" t="str">
        <f>IF(J10="","",J10)</f>
        <v>25. 7. 2018</v>
      </c>
      <c r="K77" s="61"/>
      <c r="L77" s="59"/>
    </row>
    <row r="78" spans="2:12" s="1" customFormat="1" ht="6.95" customHeight="1">
      <c r="B78" s="39"/>
      <c r="C78" s="61"/>
      <c r="D78" s="61"/>
      <c r="E78" s="61"/>
      <c r="F78" s="61"/>
      <c r="G78" s="61"/>
      <c r="H78" s="61"/>
      <c r="I78" s="158"/>
      <c r="J78" s="61"/>
      <c r="K78" s="61"/>
      <c r="L78" s="59"/>
    </row>
    <row r="79" spans="2:12" s="1" customFormat="1" ht="15">
      <c r="B79" s="39"/>
      <c r="C79" s="63" t="s">
        <v>28</v>
      </c>
      <c r="D79" s="61"/>
      <c r="E79" s="61"/>
      <c r="F79" s="159" t="str">
        <f>E13</f>
        <v>TSUB, Uherský Brod</v>
      </c>
      <c r="G79" s="61"/>
      <c r="H79" s="61"/>
      <c r="I79" s="160" t="s">
        <v>35</v>
      </c>
      <c r="J79" s="159" t="str">
        <f>E19</f>
        <v>Ing. Kunčík</v>
      </c>
      <c r="K79" s="61"/>
      <c r="L79" s="59"/>
    </row>
    <row r="80" spans="2:12" s="1" customFormat="1" ht="14.45" customHeight="1">
      <c r="B80" s="39"/>
      <c r="C80" s="63" t="s">
        <v>33</v>
      </c>
      <c r="D80" s="61"/>
      <c r="E80" s="61"/>
      <c r="F80" s="159" t="str">
        <f>IF(E16="","",E16)</f>
        <v/>
      </c>
      <c r="G80" s="61"/>
      <c r="H80" s="61"/>
      <c r="I80" s="158"/>
      <c r="J80" s="61"/>
      <c r="K80" s="61"/>
      <c r="L80" s="59"/>
    </row>
    <row r="81" spans="2:65" s="1" customFormat="1" ht="10.35" customHeight="1">
      <c r="B81" s="39"/>
      <c r="C81" s="61"/>
      <c r="D81" s="61"/>
      <c r="E81" s="61"/>
      <c r="F81" s="61"/>
      <c r="G81" s="61"/>
      <c r="H81" s="61"/>
      <c r="I81" s="158"/>
      <c r="J81" s="61"/>
      <c r="K81" s="61"/>
      <c r="L81" s="59"/>
    </row>
    <row r="82" spans="2:65" s="9" customFormat="1" ht="29.25" customHeight="1">
      <c r="B82" s="161"/>
      <c r="C82" s="162" t="s">
        <v>151</v>
      </c>
      <c r="D82" s="163" t="s">
        <v>59</v>
      </c>
      <c r="E82" s="163" t="s">
        <v>55</v>
      </c>
      <c r="F82" s="163" t="s">
        <v>152</v>
      </c>
      <c r="G82" s="163" t="s">
        <v>153</v>
      </c>
      <c r="H82" s="163" t="s">
        <v>154</v>
      </c>
      <c r="I82" s="164" t="s">
        <v>155</v>
      </c>
      <c r="J82" s="163" t="s">
        <v>134</v>
      </c>
      <c r="K82" s="165" t="s">
        <v>156</v>
      </c>
      <c r="L82" s="166"/>
      <c r="M82" s="79" t="s">
        <v>157</v>
      </c>
      <c r="N82" s="80" t="s">
        <v>44</v>
      </c>
      <c r="O82" s="80" t="s">
        <v>158</v>
      </c>
      <c r="P82" s="80" t="s">
        <v>159</v>
      </c>
      <c r="Q82" s="80" t="s">
        <v>160</v>
      </c>
      <c r="R82" s="80" t="s">
        <v>161</v>
      </c>
      <c r="S82" s="80" t="s">
        <v>162</v>
      </c>
      <c r="T82" s="81" t="s">
        <v>163</v>
      </c>
    </row>
    <row r="83" spans="2:65" s="1" customFormat="1" ht="29.25" customHeight="1">
      <c r="B83" s="39"/>
      <c r="C83" s="85" t="s">
        <v>135</v>
      </c>
      <c r="D83" s="61"/>
      <c r="E83" s="61"/>
      <c r="F83" s="61"/>
      <c r="G83" s="61"/>
      <c r="H83" s="61"/>
      <c r="I83" s="158"/>
      <c r="J83" s="167">
        <f>BK83</f>
        <v>0</v>
      </c>
      <c r="K83" s="61"/>
      <c r="L83" s="59"/>
      <c r="M83" s="82"/>
      <c r="N83" s="83"/>
      <c r="O83" s="83"/>
      <c r="P83" s="168">
        <f>P84+P211+P217</f>
        <v>0</v>
      </c>
      <c r="Q83" s="83"/>
      <c r="R83" s="168">
        <f>R84+R211+R217</f>
        <v>108.70278274000002</v>
      </c>
      <c r="S83" s="83"/>
      <c r="T83" s="169">
        <f>T84+T211+T217</f>
        <v>165.4785</v>
      </c>
      <c r="AT83" s="22" t="s">
        <v>73</v>
      </c>
      <c r="AU83" s="22" t="s">
        <v>136</v>
      </c>
      <c r="BK83" s="170">
        <f>BK84+BK211+BK217</f>
        <v>0</v>
      </c>
    </row>
    <row r="84" spans="2:65" s="10" customFormat="1" ht="37.35" customHeight="1">
      <c r="B84" s="171"/>
      <c r="C84" s="172"/>
      <c r="D84" s="173" t="s">
        <v>73</v>
      </c>
      <c r="E84" s="174" t="s">
        <v>164</v>
      </c>
      <c r="F84" s="174" t="s">
        <v>165</v>
      </c>
      <c r="G84" s="172"/>
      <c r="H84" s="172"/>
      <c r="I84" s="175"/>
      <c r="J84" s="176">
        <f>BK84</f>
        <v>0</v>
      </c>
      <c r="K84" s="172"/>
      <c r="L84" s="177"/>
      <c r="M84" s="178"/>
      <c r="N84" s="179"/>
      <c r="O84" s="179"/>
      <c r="P84" s="180">
        <f>P85+P154+P175+P180+P201</f>
        <v>0</v>
      </c>
      <c r="Q84" s="179"/>
      <c r="R84" s="180">
        <f>R85+R154+R175+R180+R201</f>
        <v>108.67824154000002</v>
      </c>
      <c r="S84" s="179"/>
      <c r="T84" s="181">
        <f>T85+T154+T175+T180+T201</f>
        <v>165.4785</v>
      </c>
      <c r="AR84" s="182" t="s">
        <v>79</v>
      </c>
      <c r="AT84" s="183" t="s">
        <v>73</v>
      </c>
      <c r="AU84" s="183" t="s">
        <v>74</v>
      </c>
      <c r="AY84" s="182" t="s">
        <v>166</v>
      </c>
      <c r="BK84" s="184">
        <f>BK85+BK154+BK175+BK180+BK201</f>
        <v>0</v>
      </c>
    </row>
    <row r="85" spans="2:65" s="10" customFormat="1" ht="19.899999999999999" customHeight="1">
      <c r="B85" s="171"/>
      <c r="C85" s="172"/>
      <c r="D85" s="173" t="s">
        <v>73</v>
      </c>
      <c r="E85" s="185" t="s">
        <v>79</v>
      </c>
      <c r="F85" s="185" t="s">
        <v>167</v>
      </c>
      <c r="G85" s="172"/>
      <c r="H85" s="172"/>
      <c r="I85" s="175"/>
      <c r="J85" s="186">
        <f>BK85</f>
        <v>0</v>
      </c>
      <c r="K85" s="172"/>
      <c r="L85" s="177"/>
      <c r="M85" s="178"/>
      <c r="N85" s="179"/>
      <c r="O85" s="179"/>
      <c r="P85" s="180">
        <f>SUM(P86:P153)</f>
        <v>0</v>
      </c>
      <c r="Q85" s="179"/>
      <c r="R85" s="180">
        <f>SUM(R86:R153)</f>
        <v>3.179935</v>
      </c>
      <c r="S85" s="179"/>
      <c r="T85" s="181">
        <f>SUM(T86:T153)</f>
        <v>165.4785</v>
      </c>
      <c r="AR85" s="182" t="s">
        <v>79</v>
      </c>
      <c r="AT85" s="183" t="s">
        <v>73</v>
      </c>
      <c r="AU85" s="183" t="s">
        <v>79</v>
      </c>
      <c r="AY85" s="182" t="s">
        <v>166</v>
      </c>
      <c r="BK85" s="184">
        <f>SUM(BK86:BK153)</f>
        <v>0</v>
      </c>
    </row>
    <row r="86" spans="2:65" s="1" customFormat="1" ht="51" customHeight="1">
      <c r="B86" s="39"/>
      <c r="C86" s="187" t="s">
        <v>79</v>
      </c>
      <c r="D86" s="187" t="s">
        <v>168</v>
      </c>
      <c r="E86" s="188" t="s">
        <v>169</v>
      </c>
      <c r="F86" s="189" t="s">
        <v>170</v>
      </c>
      <c r="G86" s="190" t="s">
        <v>171</v>
      </c>
      <c r="H86" s="191">
        <v>250.2</v>
      </c>
      <c r="I86" s="192"/>
      <c r="J86" s="193">
        <f>ROUND(I86*H86,2)</f>
        <v>0</v>
      </c>
      <c r="K86" s="189" t="s">
        <v>172</v>
      </c>
      <c r="L86" s="59"/>
      <c r="M86" s="194" t="s">
        <v>30</v>
      </c>
      <c r="N86" s="195" t="s">
        <v>45</v>
      </c>
      <c r="O86" s="40"/>
      <c r="P86" s="196">
        <f>O86*H86</f>
        <v>0</v>
      </c>
      <c r="Q86" s="196">
        <v>0</v>
      </c>
      <c r="R86" s="196">
        <f>Q86*H86</f>
        <v>0</v>
      </c>
      <c r="S86" s="196">
        <v>0.255</v>
      </c>
      <c r="T86" s="197">
        <f>S86*H86</f>
        <v>63.800999999999995</v>
      </c>
      <c r="AR86" s="22" t="s">
        <v>173</v>
      </c>
      <c r="AT86" s="22" t="s">
        <v>168</v>
      </c>
      <c r="AU86" s="22" t="s">
        <v>88</v>
      </c>
      <c r="AY86" s="22" t="s">
        <v>166</v>
      </c>
      <c r="BE86" s="198">
        <f>IF(N86="základní",J86,0)</f>
        <v>0</v>
      </c>
      <c r="BF86" s="198">
        <f>IF(N86="snížená",J86,0)</f>
        <v>0</v>
      </c>
      <c r="BG86" s="198">
        <f>IF(N86="zákl. přenesená",J86,0)</f>
        <v>0</v>
      </c>
      <c r="BH86" s="198">
        <f>IF(N86="sníž. přenesená",J86,0)</f>
        <v>0</v>
      </c>
      <c r="BI86" s="198">
        <f>IF(N86="nulová",J86,0)</f>
        <v>0</v>
      </c>
      <c r="BJ86" s="22" t="s">
        <v>79</v>
      </c>
      <c r="BK86" s="198">
        <f>ROUND(I86*H86,2)</f>
        <v>0</v>
      </c>
      <c r="BL86" s="22" t="s">
        <v>173</v>
      </c>
      <c r="BM86" s="22" t="s">
        <v>174</v>
      </c>
    </row>
    <row r="87" spans="2:65" s="1" customFormat="1" ht="148.5">
      <c r="B87" s="39"/>
      <c r="C87" s="61"/>
      <c r="D87" s="199" t="s">
        <v>175</v>
      </c>
      <c r="E87" s="61"/>
      <c r="F87" s="200" t="s">
        <v>176</v>
      </c>
      <c r="G87" s="61"/>
      <c r="H87" s="61"/>
      <c r="I87" s="158"/>
      <c r="J87" s="61"/>
      <c r="K87" s="61"/>
      <c r="L87" s="59"/>
      <c r="M87" s="201"/>
      <c r="N87" s="40"/>
      <c r="O87" s="40"/>
      <c r="P87" s="40"/>
      <c r="Q87" s="40"/>
      <c r="R87" s="40"/>
      <c r="S87" s="40"/>
      <c r="T87" s="76"/>
      <c r="AT87" s="22" t="s">
        <v>175</v>
      </c>
      <c r="AU87" s="22" t="s">
        <v>88</v>
      </c>
    </row>
    <row r="88" spans="2:65" s="11" customFormat="1" ht="13.5">
      <c r="B88" s="202"/>
      <c r="C88" s="203"/>
      <c r="D88" s="199" t="s">
        <v>177</v>
      </c>
      <c r="E88" s="204" t="s">
        <v>86</v>
      </c>
      <c r="F88" s="205" t="s">
        <v>87</v>
      </c>
      <c r="G88" s="203"/>
      <c r="H88" s="206">
        <v>250.2</v>
      </c>
      <c r="I88" s="207"/>
      <c r="J88" s="203"/>
      <c r="K88" s="203"/>
      <c r="L88" s="208"/>
      <c r="M88" s="209"/>
      <c r="N88" s="210"/>
      <c r="O88" s="210"/>
      <c r="P88" s="210"/>
      <c r="Q88" s="210"/>
      <c r="R88" s="210"/>
      <c r="S88" s="210"/>
      <c r="T88" s="211"/>
      <c r="AT88" s="212" t="s">
        <v>177</v>
      </c>
      <c r="AU88" s="212" t="s">
        <v>88</v>
      </c>
      <c r="AV88" s="11" t="s">
        <v>88</v>
      </c>
      <c r="AW88" s="11" t="s">
        <v>37</v>
      </c>
      <c r="AX88" s="11" t="s">
        <v>79</v>
      </c>
      <c r="AY88" s="212" t="s">
        <v>166</v>
      </c>
    </row>
    <row r="89" spans="2:65" s="1" customFormat="1" ht="38.25" customHeight="1">
      <c r="B89" s="39"/>
      <c r="C89" s="187" t="s">
        <v>88</v>
      </c>
      <c r="D89" s="187" t="s">
        <v>168</v>
      </c>
      <c r="E89" s="188" t="s">
        <v>178</v>
      </c>
      <c r="F89" s="189" t="s">
        <v>179</v>
      </c>
      <c r="G89" s="190" t="s">
        <v>171</v>
      </c>
      <c r="H89" s="191">
        <v>250.2</v>
      </c>
      <c r="I89" s="192"/>
      <c r="J89" s="193">
        <f>ROUND(I89*H89,2)</f>
        <v>0</v>
      </c>
      <c r="K89" s="189" t="s">
        <v>172</v>
      </c>
      <c r="L89" s="59"/>
      <c r="M89" s="194" t="s">
        <v>30</v>
      </c>
      <c r="N89" s="195" t="s">
        <v>45</v>
      </c>
      <c r="O89" s="40"/>
      <c r="P89" s="196">
        <f>O89*H89</f>
        <v>0</v>
      </c>
      <c r="Q89" s="196">
        <v>0</v>
      </c>
      <c r="R89" s="196">
        <f>Q89*H89</f>
        <v>0</v>
      </c>
      <c r="S89" s="196">
        <v>0.3</v>
      </c>
      <c r="T89" s="197">
        <f>S89*H89</f>
        <v>75.059999999999988</v>
      </c>
      <c r="AR89" s="22" t="s">
        <v>173</v>
      </c>
      <c r="AT89" s="22" t="s">
        <v>168</v>
      </c>
      <c r="AU89" s="22" t="s">
        <v>88</v>
      </c>
      <c r="AY89" s="22" t="s">
        <v>166</v>
      </c>
      <c r="BE89" s="198">
        <f>IF(N89="základní",J89,0)</f>
        <v>0</v>
      </c>
      <c r="BF89" s="198">
        <f>IF(N89="snížená",J89,0)</f>
        <v>0</v>
      </c>
      <c r="BG89" s="198">
        <f>IF(N89="zákl. přenesená",J89,0)</f>
        <v>0</v>
      </c>
      <c r="BH89" s="198">
        <f>IF(N89="sníž. přenesená",J89,0)</f>
        <v>0</v>
      </c>
      <c r="BI89" s="198">
        <f>IF(N89="nulová",J89,0)</f>
        <v>0</v>
      </c>
      <c r="BJ89" s="22" t="s">
        <v>79</v>
      </c>
      <c r="BK89" s="198">
        <f>ROUND(I89*H89,2)</f>
        <v>0</v>
      </c>
      <c r="BL89" s="22" t="s">
        <v>173</v>
      </c>
      <c r="BM89" s="22" t="s">
        <v>180</v>
      </c>
    </row>
    <row r="90" spans="2:65" s="1" customFormat="1" ht="243">
      <c r="B90" s="39"/>
      <c r="C90" s="61"/>
      <c r="D90" s="199" t="s">
        <v>175</v>
      </c>
      <c r="E90" s="61"/>
      <c r="F90" s="200" t="s">
        <v>181</v>
      </c>
      <c r="G90" s="61"/>
      <c r="H90" s="61"/>
      <c r="I90" s="158"/>
      <c r="J90" s="61"/>
      <c r="K90" s="61"/>
      <c r="L90" s="59"/>
      <c r="M90" s="201"/>
      <c r="N90" s="40"/>
      <c r="O90" s="40"/>
      <c r="P90" s="40"/>
      <c r="Q90" s="40"/>
      <c r="R90" s="40"/>
      <c r="S90" s="40"/>
      <c r="T90" s="76"/>
      <c r="AT90" s="22" t="s">
        <v>175</v>
      </c>
      <c r="AU90" s="22" t="s">
        <v>88</v>
      </c>
    </row>
    <row r="91" spans="2:65" s="11" customFormat="1" ht="13.5">
      <c r="B91" s="202"/>
      <c r="C91" s="203"/>
      <c r="D91" s="199" t="s">
        <v>177</v>
      </c>
      <c r="E91" s="204" t="s">
        <v>30</v>
      </c>
      <c r="F91" s="205" t="s">
        <v>86</v>
      </c>
      <c r="G91" s="203"/>
      <c r="H91" s="206">
        <v>250.2</v>
      </c>
      <c r="I91" s="207"/>
      <c r="J91" s="203"/>
      <c r="K91" s="203"/>
      <c r="L91" s="208"/>
      <c r="M91" s="209"/>
      <c r="N91" s="210"/>
      <c r="O91" s="210"/>
      <c r="P91" s="210"/>
      <c r="Q91" s="210"/>
      <c r="R91" s="210"/>
      <c r="S91" s="210"/>
      <c r="T91" s="211"/>
      <c r="AT91" s="212" t="s">
        <v>177</v>
      </c>
      <c r="AU91" s="212" t="s">
        <v>88</v>
      </c>
      <c r="AV91" s="11" t="s">
        <v>88</v>
      </c>
      <c r="AW91" s="11" t="s">
        <v>37</v>
      </c>
      <c r="AX91" s="11" t="s">
        <v>79</v>
      </c>
      <c r="AY91" s="212" t="s">
        <v>166</v>
      </c>
    </row>
    <row r="92" spans="2:65" s="1" customFormat="1" ht="38.25" customHeight="1">
      <c r="B92" s="39"/>
      <c r="C92" s="187" t="s">
        <v>182</v>
      </c>
      <c r="D92" s="187" t="s">
        <v>168</v>
      </c>
      <c r="E92" s="188" t="s">
        <v>183</v>
      </c>
      <c r="F92" s="189" t="s">
        <v>184</v>
      </c>
      <c r="G92" s="190" t="s">
        <v>185</v>
      </c>
      <c r="H92" s="191">
        <v>121.5</v>
      </c>
      <c r="I92" s="192"/>
      <c r="J92" s="193">
        <f>ROUND(I92*H92,2)</f>
        <v>0</v>
      </c>
      <c r="K92" s="189" t="s">
        <v>172</v>
      </c>
      <c r="L92" s="59"/>
      <c r="M92" s="194" t="s">
        <v>30</v>
      </c>
      <c r="N92" s="195" t="s">
        <v>45</v>
      </c>
      <c r="O92" s="40"/>
      <c r="P92" s="196">
        <f>O92*H92</f>
        <v>0</v>
      </c>
      <c r="Q92" s="196">
        <v>0</v>
      </c>
      <c r="R92" s="196">
        <f>Q92*H92</f>
        <v>0</v>
      </c>
      <c r="S92" s="196">
        <v>0.20499999999999999</v>
      </c>
      <c r="T92" s="197">
        <f>S92*H92</f>
        <v>24.907499999999999</v>
      </c>
      <c r="AR92" s="22" t="s">
        <v>173</v>
      </c>
      <c r="AT92" s="22" t="s">
        <v>168</v>
      </c>
      <c r="AU92" s="22" t="s">
        <v>88</v>
      </c>
      <c r="AY92" s="22" t="s">
        <v>166</v>
      </c>
      <c r="BE92" s="198">
        <f>IF(N92="základní",J92,0)</f>
        <v>0</v>
      </c>
      <c r="BF92" s="198">
        <f>IF(N92="snížená",J92,0)</f>
        <v>0</v>
      </c>
      <c r="BG92" s="198">
        <f>IF(N92="zákl. přenesená",J92,0)</f>
        <v>0</v>
      </c>
      <c r="BH92" s="198">
        <f>IF(N92="sníž. přenesená",J92,0)</f>
        <v>0</v>
      </c>
      <c r="BI92" s="198">
        <f>IF(N92="nulová",J92,0)</f>
        <v>0</v>
      </c>
      <c r="BJ92" s="22" t="s">
        <v>79</v>
      </c>
      <c r="BK92" s="198">
        <f>ROUND(I92*H92,2)</f>
        <v>0</v>
      </c>
      <c r="BL92" s="22" t="s">
        <v>173</v>
      </c>
      <c r="BM92" s="22" t="s">
        <v>186</v>
      </c>
    </row>
    <row r="93" spans="2:65" s="1" customFormat="1" ht="148.5">
      <c r="B93" s="39"/>
      <c r="C93" s="61"/>
      <c r="D93" s="199" t="s">
        <v>175</v>
      </c>
      <c r="E93" s="61"/>
      <c r="F93" s="200" t="s">
        <v>187</v>
      </c>
      <c r="G93" s="61"/>
      <c r="H93" s="61"/>
      <c r="I93" s="158"/>
      <c r="J93" s="61"/>
      <c r="K93" s="61"/>
      <c r="L93" s="59"/>
      <c r="M93" s="201"/>
      <c r="N93" s="40"/>
      <c r="O93" s="40"/>
      <c r="P93" s="40"/>
      <c r="Q93" s="40"/>
      <c r="R93" s="40"/>
      <c r="S93" s="40"/>
      <c r="T93" s="76"/>
      <c r="AT93" s="22" t="s">
        <v>175</v>
      </c>
      <c r="AU93" s="22" t="s">
        <v>88</v>
      </c>
    </row>
    <row r="94" spans="2:65" s="11" customFormat="1" ht="13.5">
      <c r="B94" s="202"/>
      <c r="C94" s="203"/>
      <c r="D94" s="199" t="s">
        <v>177</v>
      </c>
      <c r="E94" s="204" t="s">
        <v>30</v>
      </c>
      <c r="F94" s="205" t="s">
        <v>188</v>
      </c>
      <c r="G94" s="203"/>
      <c r="H94" s="206">
        <v>121.5</v>
      </c>
      <c r="I94" s="207"/>
      <c r="J94" s="203"/>
      <c r="K94" s="203"/>
      <c r="L94" s="208"/>
      <c r="M94" s="209"/>
      <c r="N94" s="210"/>
      <c r="O94" s="210"/>
      <c r="P94" s="210"/>
      <c r="Q94" s="210"/>
      <c r="R94" s="210"/>
      <c r="S94" s="210"/>
      <c r="T94" s="211"/>
      <c r="AT94" s="212" t="s">
        <v>177</v>
      </c>
      <c r="AU94" s="212" t="s">
        <v>88</v>
      </c>
      <c r="AV94" s="11" t="s">
        <v>88</v>
      </c>
      <c r="AW94" s="11" t="s">
        <v>37</v>
      </c>
      <c r="AX94" s="11" t="s">
        <v>79</v>
      </c>
      <c r="AY94" s="212" t="s">
        <v>166</v>
      </c>
    </row>
    <row r="95" spans="2:65" s="1" customFormat="1" ht="38.25" customHeight="1">
      <c r="B95" s="39"/>
      <c r="C95" s="187" t="s">
        <v>173</v>
      </c>
      <c r="D95" s="187" t="s">
        <v>168</v>
      </c>
      <c r="E95" s="188" t="s">
        <v>189</v>
      </c>
      <c r="F95" s="189" t="s">
        <v>190</v>
      </c>
      <c r="G95" s="190" t="s">
        <v>185</v>
      </c>
      <c r="H95" s="191">
        <v>6</v>
      </c>
      <c r="I95" s="192"/>
      <c r="J95" s="193">
        <f>ROUND(I95*H95,2)</f>
        <v>0</v>
      </c>
      <c r="K95" s="189" t="s">
        <v>172</v>
      </c>
      <c r="L95" s="59"/>
      <c r="M95" s="194" t="s">
        <v>30</v>
      </c>
      <c r="N95" s="195" t="s">
        <v>45</v>
      </c>
      <c r="O95" s="40"/>
      <c r="P95" s="196">
        <f>O95*H95</f>
        <v>0</v>
      </c>
      <c r="Q95" s="196">
        <v>0</v>
      </c>
      <c r="R95" s="196">
        <f>Q95*H95</f>
        <v>0</v>
      </c>
      <c r="S95" s="196">
        <v>0.115</v>
      </c>
      <c r="T95" s="197">
        <f>S95*H95</f>
        <v>0.69000000000000006</v>
      </c>
      <c r="AR95" s="22" t="s">
        <v>173</v>
      </c>
      <c r="AT95" s="22" t="s">
        <v>168</v>
      </c>
      <c r="AU95" s="22" t="s">
        <v>88</v>
      </c>
      <c r="AY95" s="22" t="s">
        <v>166</v>
      </c>
      <c r="BE95" s="198">
        <f>IF(N95="základní",J95,0)</f>
        <v>0</v>
      </c>
      <c r="BF95" s="198">
        <f>IF(N95="snížená",J95,0)</f>
        <v>0</v>
      </c>
      <c r="BG95" s="198">
        <f>IF(N95="zákl. přenesená",J95,0)</f>
        <v>0</v>
      </c>
      <c r="BH95" s="198">
        <f>IF(N95="sníž. přenesená",J95,0)</f>
        <v>0</v>
      </c>
      <c r="BI95" s="198">
        <f>IF(N95="nulová",J95,0)</f>
        <v>0</v>
      </c>
      <c r="BJ95" s="22" t="s">
        <v>79</v>
      </c>
      <c r="BK95" s="198">
        <f>ROUND(I95*H95,2)</f>
        <v>0</v>
      </c>
      <c r="BL95" s="22" t="s">
        <v>173</v>
      </c>
      <c r="BM95" s="22" t="s">
        <v>191</v>
      </c>
    </row>
    <row r="96" spans="2:65" s="1" customFormat="1" ht="148.5">
      <c r="B96" s="39"/>
      <c r="C96" s="61"/>
      <c r="D96" s="199" t="s">
        <v>175</v>
      </c>
      <c r="E96" s="61"/>
      <c r="F96" s="200" t="s">
        <v>187</v>
      </c>
      <c r="G96" s="61"/>
      <c r="H96" s="61"/>
      <c r="I96" s="158"/>
      <c r="J96" s="61"/>
      <c r="K96" s="61"/>
      <c r="L96" s="59"/>
      <c r="M96" s="201"/>
      <c r="N96" s="40"/>
      <c r="O96" s="40"/>
      <c r="P96" s="40"/>
      <c r="Q96" s="40"/>
      <c r="R96" s="40"/>
      <c r="S96" s="40"/>
      <c r="T96" s="76"/>
      <c r="AT96" s="22" t="s">
        <v>175</v>
      </c>
      <c r="AU96" s="22" t="s">
        <v>88</v>
      </c>
    </row>
    <row r="97" spans="2:65" s="11" customFormat="1" ht="13.5">
      <c r="B97" s="202"/>
      <c r="C97" s="203"/>
      <c r="D97" s="199" t="s">
        <v>177</v>
      </c>
      <c r="E97" s="204" t="s">
        <v>30</v>
      </c>
      <c r="F97" s="205" t="s">
        <v>192</v>
      </c>
      <c r="G97" s="203"/>
      <c r="H97" s="206">
        <v>6</v>
      </c>
      <c r="I97" s="207"/>
      <c r="J97" s="203"/>
      <c r="K97" s="203"/>
      <c r="L97" s="208"/>
      <c r="M97" s="209"/>
      <c r="N97" s="210"/>
      <c r="O97" s="210"/>
      <c r="P97" s="210"/>
      <c r="Q97" s="210"/>
      <c r="R97" s="210"/>
      <c r="S97" s="210"/>
      <c r="T97" s="211"/>
      <c r="AT97" s="212" t="s">
        <v>177</v>
      </c>
      <c r="AU97" s="212" t="s">
        <v>88</v>
      </c>
      <c r="AV97" s="11" t="s">
        <v>88</v>
      </c>
      <c r="AW97" s="11" t="s">
        <v>37</v>
      </c>
      <c r="AX97" s="11" t="s">
        <v>79</v>
      </c>
      <c r="AY97" s="212" t="s">
        <v>166</v>
      </c>
    </row>
    <row r="98" spans="2:65" s="1" customFormat="1" ht="25.5" customHeight="1">
      <c r="B98" s="39"/>
      <c r="C98" s="187" t="s">
        <v>193</v>
      </c>
      <c r="D98" s="187" t="s">
        <v>168</v>
      </c>
      <c r="E98" s="188" t="s">
        <v>194</v>
      </c>
      <c r="F98" s="189" t="s">
        <v>195</v>
      </c>
      <c r="G98" s="190" t="s">
        <v>185</v>
      </c>
      <c r="H98" s="191">
        <v>25.5</v>
      </c>
      <c r="I98" s="192"/>
      <c r="J98" s="193">
        <f>ROUND(I98*H98,2)</f>
        <v>0</v>
      </c>
      <c r="K98" s="189" t="s">
        <v>172</v>
      </c>
      <c r="L98" s="59"/>
      <c r="M98" s="194" t="s">
        <v>30</v>
      </c>
      <c r="N98" s="195" t="s">
        <v>45</v>
      </c>
      <c r="O98" s="40"/>
      <c r="P98" s="196">
        <f>O98*H98</f>
        <v>0</v>
      </c>
      <c r="Q98" s="196">
        <v>0</v>
      </c>
      <c r="R98" s="196">
        <f>Q98*H98</f>
        <v>0</v>
      </c>
      <c r="S98" s="196">
        <v>0.04</v>
      </c>
      <c r="T98" s="197">
        <f>S98*H98</f>
        <v>1.02</v>
      </c>
      <c r="AR98" s="22" t="s">
        <v>173</v>
      </c>
      <c r="AT98" s="22" t="s">
        <v>168</v>
      </c>
      <c r="AU98" s="22" t="s">
        <v>88</v>
      </c>
      <c r="AY98" s="22" t="s">
        <v>166</v>
      </c>
      <c r="BE98" s="198">
        <f>IF(N98="základní",J98,0)</f>
        <v>0</v>
      </c>
      <c r="BF98" s="198">
        <f>IF(N98="snížená",J98,0)</f>
        <v>0</v>
      </c>
      <c r="BG98" s="198">
        <f>IF(N98="zákl. přenesená",J98,0)</f>
        <v>0</v>
      </c>
      <c r="BH98" s="198">
        <f>IF(N98="sníž. přenesená",J98,0)</f>
        <v>0</v>
      </c>
      <c r="BI98" s="198">
        <f>IF(N98="nulová",J98,0)</f>
        <v>0</v>
      </c>
      <c r="BJ98" s="22" t="s">
        <v>79</v>
      </c>
      <c r="BK98" s="198">
        <f>ROUND(I98*H98,2)</f>
        <v>0</v>
      </c>
      <c r="BL98" s="22" t="s">
        <v>173</v>
      </c>
      <c r="BM98" s="22" t="s">
        <v>196</v>
      </c>
    </row>
    <row r="99" spans="2:65" s="1" customFormat="1" ht="148.5">
      <c r="B99" s="39"/>
      <c r="C99" s="61"/>
      <c r="D99" s="199" t="s">
        <v>175</v>
      </c>
      <c r="E99" s="61"/>
      <c r="F99" s="200" t="s">
        <v>187</v>
      </c>
      <c r="G99" s="61"/>
      <c r="H99" s="61"/>
      <c r="I99" s="158"/>
      <c r="J99" s="61"/>
      <c r="K99" s="61"/>
      <c r="L99" s="59"/>
      <c r="M99" s="201"/>
      <c r="N99" s="40"/>
      <c r="O99" s="40"/>
      <c r="P99" s="40"/>
      <c r="Q99" s="40"/>
      <c r="R99" s="40"/>
      <c r="S99" s="40"/>
      <c r="T99" s="76"/>
      <c r="AT99" s="22" t="s">
        <v>175</v>
      </c>
      <c r="AU99" s="22" t="s">
        <v>88</v>
      </c>
    </row>
    <row r="100" spans="2:65" s="1" customFormat="1" ht="25.5" customHeight="1">
      <c r="B100" s="39"/>
      <c r="C100" s="187" t="s">
        <v>192</v>
      </c>
      <c r="D100" s="187" t="s">
        <v>168</v>
      </c>
      <c r="E100" s="188" t="s">
        <v>197</v>
      </c>
      <c r="F100" s="189" t="s">
        <v>198</v>
      </c>
      <c r="G100" s="190" t="s">
        <v>199</v>
      </c>
      <c r="H100" s="191">
        <v>1.87</v>
      </c>
      <c r="I100" s="192"/>
      <c r="J100" s="193">
        <f>ROUND(I100*H100,2)</f>
        <v>0</v>
      </c>
      <c r="K100" s="189" t="s">
        <v>172</v>
      </c>
      <c r="L100" s="59"/>
      <c r="M100" s="194" t="s">
        <v>30</v>
      </c>
      <c r="N100" s="195" t="s">
        <v>45</v>
      </c>
      <c r="O100" s="40"/>
      <c r="P100" s="196">
        <f>O100*H100</f>
        <v>0</v>
      </c>
      <c r="Q100" s="196">
        <v>0</v>
      </c>
      <c r="R100" s="196">
        <f>Q100*H100</f>
        <v>0</v>
      </c>
      <c r="S100" s="196">
        <v>0</v>
      </c>
      <c r="T100" s="197">
        <f>S100*H100</f>
        <v>0</v>
      </c>
      <c r="AR100" s="22" t="s">
        <v>173</v>
      </c>
      <c r="AT100" s="22" t="s">
        <v>168</v>
      </c>
      <c r="AU100" s="22" t="s">
        <v>88</v>
      </c>
      <c r="AY100" s="22" t="s">
        <v>166</v>
      </c>
      <c r="BE100" s="198">
        <f>IF(N100="základní",J100,0)</f>
        <v>0</v>
      </c>
      <c r="BF100" s="198">
        <f>IF(N100="snížená",J100,0)</f>
        <v>0</v>
      </c>
      <c r="BG100" s="198">
        <f>IF(N100="zákl. přenesená",J100,0)</f>
        <v>0</v>
      </c>
      <c r="BH100" s="198">
        <f>IF(N100="sníž. přenesená",J100,0)</f>
        <v>0</v>
      </c>
      <c r="BI100" s="198">
        <f>IF(N100="nulová",J100,0)</f>
        <v>0</v>
      </c>
      <c r="BJ100" s="22" t="s">
        <v>79</v>
      </c>
      <c r="BK100" s="198">
        <f>ROUND(I100*H100,2)</f>
        <v>0</v>
      </c>
      <c r="BL100" s="22" t="s">
        <v>173</v>
      </c>
      <c r="BM100" s="22" t="s">
        <v>200</v>
      </c>
    </row>
    <row r="101" spans="2:65" s="1" customFormat="1" ht="108">
      <c r="B101" s="39"/>
      <c r="C101" s="61"/>
      <c r="D101" s="199" t="s">
        <v>175</v>
      </c>
      <c r="E101" s="61"/>
      <c r="F101" s="200" t="s">
        <v>201</v>
      </c>
      <c r="G101" s="61"/>
      <c r="H101" s="61"/>
      <c r="I101" s="158"/>
      <c r="J101" s="61"/>
      <c r="K101" s="61"/>
      <c r="L101" s="59"/>
      <c r="M101" s="201"/>
      <c r="N101" s="40"/>
      <c r="O101" s="40"/>
      <c r="P101" s="40"/>
      <c r="Q101" s="40"/>
      <c r="R101" s="40"/>
      <c r="S101" s="40"/>
      <c r="T101" s="76"/>
      <c r="AT101" s="22" t="s">
        <v>175</v>
      </c>
      <c r="AU101" s="22" t="s">
        <v>88</v>
      </c>
    </row>
    <row r="102" spans="2:65" s="11" customFormat="1" ht="13.5">
      <c r="B102" s="202"/>
      <c r="C102" s="203"/>
      <c r="D102" s="199" t="s">
        <v>177</v>
      </c>
      <c r="E102" s="204" t="s">
        <v>110</v>
      </c>
      <c r="F102" s="205" t="s">
        <v>202</v>
      </c>
      <c r="G102" s="203"/>
      <c r="H102" s="206">
        <v>1.87</v>
      </c>
      <c r="I102" s="207"/>
      <c r="J102" s="203"/>
      <c r="K102" s="203"/>
      <c r="L102" s="208"/>
      <c r="M102" s="209"/>
      <c r="N102" s="210"/>
      <c r="O102" s="210"/>
      <c r="P102" s="210"/>
      <c r="Q102" s="210"/>
      <c r="R102" s="210"/>
      <c r="S102" s="210"/>
      <c r="T102" s="211"/>
      <c r="AT102" s="212" t="s">
        <v>177</v>
      </c>
      <c r="AU102" s="212" t="s">
        <v>88</v>
      </c>
      <c r="AV102" s="11" t="s">
        <v>88</v>
      </c>
      <c r="AW102" s="11" t="s">
        <v>37</v>
      </c>
      <c r="AX102" s="11" t="s">
        <v>79</v>
      </c>
      <c r="AY102" s="212" t="s">
        <v>166</v>
      </c>
    </row>
    <row r="103" spans="2:65" s="1" customFormat="1" ht="16.5" customHeight="1">
      <c r="B103" s="39"/>
      <c r="C103" s="213" t="s">
        <v>203</v>
      </c>
      <c r="D103" s="213" t="s">
        <v>204</v>
      </c>
      <c r="E103" s="214" t="s">
        <v>205</v>
      </c>
      <c r="F103" s="215" t="s">
        <v>206</v>
      </c>
      <c r="G103" s="216" t="s">
        <v>207</v>
      </c>
      <c r="H103" s="217">
        <v>3.1789999999999998</v>
      </c>
      <c r="I103" s="218"/>
      <c r="J103" s="219">
        <f>ROUND(I103*H103,2)</f>
        <v>0</v>
      </c>
      <c r="K103" s="215" t="s">
        <v>172</v>
      </c>
      <c r="L103" s="220"/>
      <c r="M103" s="221" t="s">
        <v>30</v>
      </c>
      <c r="N103" s="222" t="s">
        <v>45</v>
      </c>
      <c r="O103" s="40"/>
      <c r="P103" s="196">
        <f>O103*H103</f>
        <v>0</v>
      </c>
      <c r="Q103" s="196">
        <v>1</v>
      </c>
      <c r="R103" s="196">
        <f>Q103*H103</f>
        <v>3.1789999999999998</v>
      </c>
      <c r="S103" s="196">
        <v>0</v>
      </c>
      <c r="T103" s="197">
        <f>S103*H103</f>
        <v>0</v>
      </c>
      <c r="AR103" s="22" t="s">
        <v>208</v>
      </c>
      <c r="AT103" s="22" t="s">
        <v>204</v>
      </c>
      <c r="AU103" s="22" t="s">
        <v>88</v>
      </c>
      <c r="AY103" s="22" t="s">
        <v>166</v>
      </c>
      <c r="BE103" s="198">
        <f>IF(N103="základní",J103,0)</f>
        <v>0</v>
      </c>
      <c r="BF103" s="198">
        <f>IF(N103="snížená",J103,0)</f>
        <v>0</v>
      </c>
      <c r="BG103" s="198">
        <f>IF(N103="zákl. přenesená",J103,0)</f>
        <v>0</v>
      </c>
      <c r="BH103" s="198">
        <f>IF(N103="sníž. přenesená",J103,0)</f>
        <v>0</v>
      </c>
      <c r="BI103" s="198">
        <f>IF(N103="nulová",J103,0)</f>
        <v>0</v>
      </c>
      <c r="BJ103" s="22" t="s">
        <v>79</v>
      </c>
      <c r="BK103" s="198">
        <f>ROUND(I103*H103,2)</f>
        <v>0</v>
      </c>
      <c r="BL103" s="22" t="s">
        <v>173</v>
      </c>
      <c r="BM103" s="22" t="s">
        <v>209</v>
      </c>
    </row>
    <row r="104" spans="2:65" s="11" customFormat="1" ht="13.5">
      <c r="B104" s="202"/>
      <c r="C104" s="203"/>
      <c r="D104" s="199" t="s">
        <v>177</v>
      </c>
      <c r="E104" s="204" t="s">
        <v>30</v>
      </c>
      <c r="F104" s="205" t="s">
        <v>210</v>
      </c>
      <c r="G104" s="203"/>
      <c r="H104" s="206">
        <v>3.1789999999999998</v>
      </c>
      <c r="I104" s="207"/>
      <c r="J104" s="203"/>
      <c r="K104" s="203"/>
      <c r="L104" s="208"/>
      <c r="M104" s="209"/>
      <c r="N104" s="210"/>
      <c r="O104" s="210"/>
      <c r="P104" s="210"/>
      <c r="Q104" s="210"/>
      <c r="R104" s="210"/>
      <c r="S104" s="210"/>
      <c r="T104" s="211"/>
      <c r="AT104" s="212" t="s">
        <v>177</v>
      </c>
      <c r="AU104" s="212" t="s">
        <v>88</v>
      </c>
      <c r="AV104" s="11" t="s">
        <v>88</v>
      </c>
      <c r="AW104" s="11" t="s">
        <v>37</v>
      </c>
      <c r="AX104" s="11" t="s">
        <v>79</v>
      </c>
      <c r="AY104" s="212" t="s">
        <v>166</v>
      </c>
    </row>
    <row r="105" spans="2:65" s="1" customFormat="1" ht="38.25" customHeight="1">
      <c r="B105" s="39"/>
      <c r="C105" s="187" t="s">
        <v>208</v>
      </c>
      <c r="D105" s="187" t="s">
        <v>168</v>
      </c>
      <c r="E105" s="188" t="s">
        <v>211</v>
      </c>
      <c r="F105" s="189" t="s">
        <v>212</v>
      </c>
      <c r="G105" s="190" t="s">
        <v>199</v>
      </c>
      <c r="H105" s="191">
        <v>1.87</v>
      </c>
      <c r="I105" s="192"/>
      <c r="J105" s="193">
        <f>ROUND(I105*H105,2)</f>
        <v>0</v>
      </c>
      <c r="K105" s="189" t="s">
        <v>172</v>
      </c>
      <c r="L105" s="59"/>
      <c r="M105" s="194" t="s">
        <v>30</v>
      </c>
      <c r="N105" s="195" t="s">
        <v>45</v>
      </c>
      <c r="O105" s="40"/>
      <c r="P105" s="196">
        <f>O105*H105</f>
        <v>0</v>
      </c>
      <c r="Q105" s="196">
        <v>0</v>
      </c>
      <c r="R105" s="196">
        <f>Q105*H105</f>
        <v>0</v>
      </c>
      <c r="S105" s="196">
        <v>0</v>
      </c>
      <c r="T105" s="197">
        <f>S105*H105</f>
        <v>0</v>
      </c>
      <c r="AR105" s="22" t="s">
        <v>173</v>
      </c>
      <c r="AT105" s="22" t="s">
        <v>168</v>
      </c>
      <c r="AU105" s="22" t="s">
        <v>88</v>
      </c>
      <c r="AY105" s="22" t="s">
        <v>166</v>
      </c>
      <c r="BE105" s="198">
        <f>IF(N105="základní",J105,0)</f>
        <v>0</v>
      </c>
      <c r="BF105" s="198">
        <f>IF(N105="snížená",J105,0)</f>
        <v>0</v>
      </c>
      <c r="BG105" s="198">
        <f>IF(N105="zákl. přenesená",J105,0)</f>
        <v>0</v>
      </c>
      <c r="BH105" s="198">
        <f>IF(N105="sníž. přenesená",J105,0)</f>
        <v>0</v>
      </c>
      <c r="BI105" s="198">
        <f>IF(N105="nulová",J105,0)</f>
        <v>0</v>
      </c>
      <c r="BJ105" s="22" t="s">
        <v>79</v>
      </c>
      <c r="BK105" s="198">
        <f>ROUND(I105*H105,2)</f>
        <v>0</v>
      </c>
      <c r="BL105" s="22" t="s">
        <v>173</v>
      </c>
      <c r="BM105" s="22" t="s">
        <v>213</v>
      </c>
    </row>
    <row r="106" spans="2:65" s="1" customFormat="1" ht="108">
      <c r="B106" s="39"/>
      <c r="C106" s="61"/>
      <c r="D106" s="199" t="s">
        <v>175</v>
      </c>
      <c r="E106" s="61"/>
      <c r="F106" s="200" t="s">
        <v>201</v>
      </c>
      <c r="G106" s="61"/>
      <c r="H106" s="61"/>
      <c r="I106" s="158"/>
      <c r="J106" s="61"/>
      <c r="K106" s="61"/>
      <c r="L106" s="59"/>
      <c r="M106" s="201"/>
      <c r="N106" s="40"/>
      <c r="O106" s="40"/>
      <c r="P106" s="40"/>
      <c r="Q106" s="40"/>
      <c r="R106" s="40"/>
      <c r="S106" s="40"/>
      <c r="T106" s="76"/>
      <c r="AT106" s="22" t="s">
        <v>175</v>
      </c>
      <c r="AU106" s="22" t="s">
        <v>88</v>
      </c>
    </row>
    <row r="107" spans="2:65" s="11" customFormat="1" ht="13.5">
      <c r="B107" s="202"/>
      <c r="C107" s="203"/>
      <c r="D107" s="199" t="s">
        <v>177</v>
      </c>
      <c r="E107" s="204" t="s">
        <v>30</v>
      </c>
      <c r="F107" s="205" t="s">
        <v>110</v>
      </c>
      <c r="G107" s="203"/>
      <c r="H107" s="206">
        <v>1.87</v>
      </c>
      <c r="I107" s="207"/>
      <c r="J107" s="203"/>
      <c r="K107" s="203"/>
      <c r="L107" s="208"/>
      <c r="M107" s="209"/>
      <c r="N107" s="210"/>
      <c r="O107" s="210"/>
      <c r="P107" s="210"/>
      <c r="Q107" s="210"/>
      <c r="R107" s="210"/>
      <c r="S107" s="210"/>
      <c r="T107" s="211"/>
      <c r="AT107" s="212" t="s">
        <v>177</v>
      </c>
      <c r="AU107" s="212" t="s">
        <v>88</v>
      </c>
      <c r="AV107" s="11" t="s">
        <v>88</v>
      </c>
      <c r="AW107" s="11" t="s">
        <v>37</v>
      </c>
      <c r="AX107" s="11" t="s">
        <v>79</v>
      </c>
      <c r="AY107" s="212" t="s">
        <v>166</v>
      </c>
    </row>
    <row r="108" spans="2:65" s="1" customFormat="1" ht="38.25" customHeight="1">
      <c r="B108" s="39"/>
      <c r="C108" s="187" t="s">
        <v>214</v>
      </c>
      <c r="D108" s="187" t="s">
        <v>168</v>
      </c>
      <c r="E108" s="188" t="s">
        <v>215</v>
      </c>
      <c r="F108" s="189" t="s">
        <v>216</v>
      </c>
      <c r="G108" s="190" t="s">
        <v>199</v>
      </c>
      <c r="H108" s="191">
        <v>37.53</v>
      </c>
      <c r="I108" s="192"/>
      <c r="J108" s="193">
        <f>ROUND(I108*H108,2)</f>
        <v>0</v>
      </c>
      <c r="K108" s="189" t="s">
        <v>172</v>
      </c>
      <c r="L108" s="59"/>
      <c r="M108" s="194" t="s">
        <v>30</v>
      </c>
      <c r="N108" s="195" t="s">
        <v>45</v>
      </c>
      <c r="O108" s="40"/>
      <c r="P108" s="196">
        <f>O108*H108</f>
        <v>0</v>
      </c>
      <c r="Q108" s="196">
        <v>0</v>
      </c>
      <c r="R108" s="196">
        <f>Q108*H108</f>
        <v>0</v>
      </c>
      <c r="S108" s="196">
        <v>0</v>
      </c>
      <c r="T108" s="197">
        <f>S108*H108</f>
        <v>0</v>
      </c>
      <c r="AR108" s="22" t="s">
        <v>173</v>
      </c>
      <c r="AT108" s="22" t="s">
        <v>168</v>
      </c>
      <c r="AU108" s="22" t="s">
        <v>88</v>
      </c>
      <c r="AY108" s="22" t="s">
        <v>166</v>
      </c>
      <c r="BE108" s="198">
        <f>IF(N108="základní",J108,0)</f>
        <v>0</v>
      </c>
      <c r="BF108" s="198">
        <f>IF(N108="snížená",J108,0)</f>
        <v>0</v>
      </c>
      <c r="BG108" s="198">
        <f>IF(N108="zákl. přenesená",J108,0)</f>
        <v>0</v>
      </c>
      <c r="BH108" s="198">
        <f>IF(N108="sníž. přenesená",J108,0)</f>
        <v>0</v>
      </c>
      <c r="BI108" s="198">
        <f>IF(N108="nulová",J108,0)</f>
        <v>0</v>
      </c>
      <c r="BJ108" s="22" t="s">
        <v>79</v>
      </c>
      <c r="BK108" s="198">
        <f>ROUND(I108*H108,2)</f>
        <v>0</v>
      </c>
      <c r="BL108" s="22" t="s">
        <v>173</v>
      </c>
      <c r="BM108" s="22" t="s">
        <v>217</v>
      </c>
    </row>
    <row r="109" spans="2:65" s="1" customFormat="1" ht="270">
      <c r="B109" s="39"/>
      <c r="C109" s="61"/>
      <c r="D109" s="199" t="s">
        <v>175</v>
      </c>
      <c r="E109" s="61"/>
      <c r="F109" s="200" t="s">
        <v>218</v>
      </c>
      <c r="G109" s="61"/>
      <c r="H109" s="61"/>
      <c r="I109" s="158"/>
      <c r="J109" s="61"/>
      <c r="K109" s="61"/>
      <c r="L109" s="59"/>
      <c r="M109" s="201"/>
      <c r="N109" s="40"/>
      <c r="O109" s="40"/>
      <c r="P109" s="40"/>
      <c r="Q109" s="40"/>
      <c r="R109" s="40"/>
      <c r="S109" s="40"/>
      <c r="T109" s="76"/>
      <c r="AT109" s="22" t="s">
        <v>175</v>
      </c>
      <c r="AU109" s="22" t="s">
        <v>88</v>
      </c>
    </row>
    <row r="110" spans="2:65" s="11" customFormat="1" ht="13.5">
      <c r="B110" s="202"/>
      <c r="C110" s="203"/>
      <c r="D110" s="199" t="s">
        <v>177</v>
      </c>
      <c r="E110" s="204" t="s">
        <v>89</v>
      </c>
      <c r="F110" s="205" t="s">
        <v>219</v>
      </c>
      <c r="G110" s="203"/>
      <c r="H110" s="206">
        <v>37.53</v>
      </c>
      <c r="I110" s="207"/>
      <c r="J110" s="203"/>
      <c r="K110" s="203"/>
      <c r="L110" s="208"/>
      <c r="M110" s="209"/>
      <c r="N110" s="210"/>
      <c r="O110" s="210"/>
      <c r="P110" s="210"/>
      <c r="Q110" s="210"/>
      <c r="R110" s="210"/>
      <c r="S110" s="210"/>
      <c r="T110" s="211"/>
      <c r="AT110" s="212" t="s">
        <v>177</v>
      </c>
      <c r="AU110" s="212" t="s">
        <v>88</v>
      </c>
      <c r="AV110" s="11" t="s">
        <v>88</v>
      </c>
      <c r="AW110" s="11" t="s">
        <v>37</v>
      </c>
      <c r="AX110" s="11" t="s">
        <v>79</v>
      </c>
      <c r="AY110" s="212" t="s">
        <v>166</v>
      </c>
    </row>
    <row r="111" spans="2:65" s="1" customFormat="1" ht="38.25" customHeight="1">
      <c r="B111" s="39"/>
      <c r="C111" s="187" t="s">
        <v>220</v>
      </c>
      <c r="D111" s="187" t="s">
        <v>168</v>
      </c>
      <c r="E111" s="188" t="s">
        <v>221</v>
      </c>
      <c r="F111" s="189" t="s">
        <v>222</v>
      </c>
      <c r="G111" s="190" t="s">
        <v>199</v>
      </c>
      <c r="H111" s="191">
        <v>37.53</v>
      </c>
      <c r="I111" s="192"/>
      <c r="J111" s="193">
        <f>ROUND(I111*H111,2)</f>
        <v>0</v>
      </c>
      <c r="K111" s="189" t="s">
        <v>172</v>
      </c>
      <c r="L111" s="59"/>
      <c r="M111" s="194" t="s">
        <v>30</v>
      </c>
      <c r="N111" s="195" t="s">
        <v>45</v>
      </c>
      <c r="O111" s="40"/>
      <c r="P111" s="196">
        <f>O111*H111</f>
        <v>0</v>
      </c>
      <c r="Q111" s="196">
        <v>0</v>
      </c>
      <c r="R111" s="196">
        <f>Q111*H111</f>
        <v>0</v>
      </c>
      <c r="S111" s="196">
        <v>0</v>
      </c>
      <c r="T111" s="197">
        <f>S111*H111</f>
        <v>0</v>
      </c>
      <c r="AR111" s="22" t="s">
        <v>173</v>
      </c>
      <c r="AT111" s="22" t="s">
        <v>168</v>
      </c>
      <c r="AU111" s="22" t="s">
        <v>88</v>
      </c>
      <c r="AY111" s="22" t="s">
        <v>166</v>
      </c>
      <c r="BE111" s="198">
        <f>IF(N111="základní",J111,0)</f>
        <v>0</v>
      </c>
      <c r="BF111" s="198">
        <f>IF(N111="snížená",J111,0)</f>
        <v>0</v>
      </c>
      <c r="BG111" s="198">
        <f>IF(N111="zákl. přenesená",J111,0)</f>
        <v>0</v>
      </c>
      <c r="BH111" s="198">
        <f>IF(N111="sníž. přenesená",J111,0)</f>
        <v>0</v>
      </c>
      <c r="BI111" s="198">
        <f>IF(N111="nulová",J111,0)</f>
        <v>0</v>
      </c>
      <c r="BJ111" s="22" t="s">
        <v>79</v>
      </c>
      <c r="BK111" s="198">
        <f>ROUND(I111*H111,2)</f>
        <v>0</v>
      </c>
      <c r="BL111" s="22" t="s">
        <v>173</v>
      </c>
      <c r="BM111" s="22" t="s">
        <v>223</v>
      </c>
    </row>
    <row r="112" spans="2:65" s="1" customFormat="1" ht="270">
      <c r="B112" s="39"/>
      <c r="C112" s="61"/>
      <c r="D112" s="199" t="s">
        <v>175</v>
      </c>
      <c r="E112" s="61"/>
      <c r="F112" s="200" t="s">
        <v>218</v>
      </c>
      <c r="G112" s="61"/>
      <c r="H112" s="61"/>
      <c r="I112" s="158"/>
      <c r="J112" s="61"/>
      <c r="K112" s="61"/>
      <c r="L112" s="59"/>
      <c r="M112" s="201"/>
      <c r="N112" s="40"/>
      <c r="O112" s="40"/>
      <c r="P112" s="40"/>
      <c r="Q112" s="40"/>
      <c r="R112" s="40"/>
      <c r="S112" s="40"/>
      <c r="T112" s="76"/>
      <c r="AT112" s="22" t="s">
        <v>175</v>
      </c>
      <c r="AU112" s="22" t="s">
        <v>88</v>
      </c>
    </row>
    <row r="113" spans="2:65" s="11" customFormat="1" ht="13.5">
      <c r="B113" s="202"/>
      <c r="C113" s="203"/>
      <c r="D113" s="199" t="s">
        <v>177</v>
      </c>
      <c r="E113" s="204" t="s">
        <v>30</v>
      </c>
      <c r="F113" s="205" t="s">
        <v>89</v>
      </c>
      <c r="G113" s="203"/>
      <c r="H113" s="206">
        <v>37.53</v>
      </c>
      <c r="I113" s="207"/>
      <c r="J113" s="203"/>
      <c r="K113" s="203"/>
      <c r="L113" s="208"/>
      <c r="M113" s="209"/>
      <c r="N113" s="210"/>
      <c r="O113" s="210"/>
      <c r="P113" s="210"/>
      <c r="Q113" s="210"/>
      <c r="R113" s="210"/>
      <c r="S113" s="210"/>
      <c r="T113" s="211"/>
      <c r="AT113" s="212" t="s">
        <v>177</v>
      </c>
      <c r="AU113" s="212" t="s">
        <v>88</v>
      </c>
      <c r="AV113" s="11" t="s">
        <v>88</v>
      </c>
      <c r="AW113" s="11" t="s">
        <v>37</v>
      </c>
      <c r="AX113" s="11" t="s">
        <v>79</v>
      </c>
      <c r="AY113" s="212" t="s">
        <v>166</v>
      </c>
    </row>
    <row r="114" spans="2:65" s="1" customFormat="1" ht="25.5" customHeight="1">
      <c r="B114" s="39"/>
      <c r="C114" s="187" t="s">
        <v>224</v>
      </c>
      <c r="D114" s="187" t="s">
        <v>168</v>
      </c>
      <c r="E114" s="188" t="s">
        <v>225</v>
      </c>
      <c r="F114" s="189" t="s">
        <v>226</v>
      </c>
      <c r="G114" s="190" t="s">
        <v>199</v>
      </c>
      <c r="H114" s="191">
        <v>38.287999999999997</v>
      </c>
      <c r="I114" s="192"/>
      <c r="J114" s="193">
        <f>ROUND(I114*H114,2)</f>
        <v>0</v>
      </c>
      <c r="K114" s="189" t="s">
        <v>172</v>
      </c>
      <c r="L114" s="59"/>
      <c r="M114" s="194" t="s">
        <v>30</v>
      </c>
      <c r="N114" s="195" t="s">
        <v>45</v>
      </c>
      <c r="O114" s="40"/>
      <c r="P114" s="196">
        <f>O114*H114</f>
        <v>0</v>
      </c>
      <c r="Q114" s="196">
        <v>0</v>
      </c>
      <c r="R114" s="196">
        <f>Q114*H114</f>
        <v>0</v>
      </c>
      <c r="S114" s="196">
        <v>0</v>
      </c>
      <c r="T114" s="197">
        <f>S114*H114</f>
        <v>0</v>
      </c>
      <c r="AR114" s="22" t="s">
        <v>173</v>
      </c>
      <c r="AT114" s="22" t="s">
        <v>168</v>
      </c>
      <c r="AU114" s="22" t="s">
        <v>88</v>
      </c>
      <c r="AY114" s="22" t="s">
        <v>166</v>
      </c>
      <c r="BE114" s="198">
        <f>IF(N114="základní",J114,0)</f>
        <v>0</v>
      </c>
      <c r="BF114" s="198">
        <f>IF(N114="snížená",J114,0)</f>
        <v>0</v>
      </c>
      <c r="BG114" s="198">
        <f>IF(N114="zákl. přenesená",J114,0)</f>
        <v>0</v>
      </c>
      <c r="BH114" s="198">
        <f>IF(N114="sníž. přenesená",J114,0)</f>
        <v>0</v>
      </c>
      <c r="BI114" s="198">
        <f>IF(N114="nulová",J114,0)</f>
        <v>0</v>
      </c>
      <c r="BJ114" s="22" t="s">
        <v>79</v>
      </c>
      <c r="BK114" s="198">
        <f>ROUND(I114*H114,2)</f>
        <v>0</v>
      </c>
      <c r="BL114" s="22" t="s">
        <v>173</v>
      </c>
      <c r="BM114" s="22" t="s">
        <v>227</v>
      </c>
    </row>
    <row r="115" spans="2:65" s="1" customFormat="1" ht="94.5">
      <c r="B115" s="39"/>
      <c r="C115" s="61"/>
      <c r="D115" s="199" t="s">
        <v>175</v>
      </c>
      <c r="E115" s="61"/>
      <c r="F115" s="200" t="s">
        <v>228</v>
      </c>
      <c r="G115" s="61"/>
      <c r="H115" s="61"/>
      <c r="I115" s="158"/>
      <c r="J115" s="61"/>
      <c r="K115" s="61"/>
      <c r="L115" s="59"/>
      <c r="M115" s="201"/>
      <c r="N115" s="40"/>
      <c r="O115" s="40"/>
      <c r="P115" s="40"/>
      <c r="Q115" s="40"/>
      <c r="R115" s="40"/>
      <c r="S115" s="40"/>
      <c r="T115" s="76"/>
      <c r="AT115" s="22" t="s">
        <v>175</v>
      </c>
      <c r="AU115" s="22" t="s">
        <v>88</v>
      </c>
    </row>
    <row r="116" spans="2:65" s="11" customFormat="1" ht="13.5">
      <c r="B116" s="202"/>
      <c r="C116" s="203"/>
      <c r="D116" s="199" t="s">
        <v>177</v>
      </c>
      <c r="E116" s="204" t="s">
        <v>102</v>
      </c>
      <c r="F116" s="205" t="s">
        <v>229</v>
      </c>
      <c r="G116" s="203"/>
      <c r="H116" s="206">
        <v>38.287999999999997</v>
      </c>
      <c r="I116" s="207"/>
      <c r="J116" s="203"/>
      <c r="K116" s="203"/>
      <c r="L116" s="208"/>
      <c r="M116" s="209"/>
      <c r="N116" s="210"/>
      <c r="O116" s="210"/>
      <c r="P116" s="210"/>
      <c r="Q116" s="210"/>
      <c r="R116" s="210"/>
      <c r="S116" s="210"/>
      <c r="T116" s="211"/>
      <c r="AT116" s="212" t="s">
        <v>177</v>
      </c>
      <c r="AU116" s="212" t="s">
        <v>88</v>
      </c>
      <c r="AV116" s="11" t="s">
        <v>88</v>
      </c>
      <c r="AW116" s="11" t="s">
        <v>37</v>
      </c>
      <c r="AX116" s="11" t="s">
        <v>79</v>
      </c>
      <c r="AY116" s="212" t="s">
        <v>166</v>
      </c>
    </row>
    <row r="117" spans="2:65" s="1" customFormat="1" ht="38.25" customHeight="1">
      <c r="B117" s="39"/>
      <c r="C117" s="187" t="s">
        <v>230</v>
      </c>
      <c r="D117" s="187" t="s">
        <v>168</v>
      </c>
      <c r="E117" s="188" t="s">
        <v>231</v>
      </c>
      <c r="F117" s="189" t="s">
        <v>232</v>
      </c>
      <c r="G117" s="190" t="s">
        <v>199</v>
      </c>
      <c r="H117" s="191">
        <v>38.287999999999997</v>
      </c>
      <c r="I117" s="192"/>
      <c r="J117" s="193">
        <f>ROUND(I117*H117,2)</f>
        <v>0</v>
      </c>
      <c r="K117" s="189" t="s">
        <v>172</v>
      </c>
      <c r="L117" s="59"/>
      <c r="M117" s="194" t="s">
        <v>30</v>
      </c>
      <c r="N117" s="195" t="s">
        <v>45</v>
      </c>
      <c r="O117" s="40"/>
      <c r="P117" s="196">
        <f>O117*H117</f>
        <v>0</v>
      </c>
      <c r="Q117" s="196">
        <v>0</v>
      </c>
      <c r="R117" s="196">
        <f>Q117*H117</f>
        <v>0</v>
      </c>
      <c r="S117" s="196">
        <v>0</v>
      </c>
      <c r="T117" s="197">
        <f>S117*H117</f>
        <v>0</v>
      </c>
      <c r="AR117" s="22" t="s">
        <v>173</v>
      </c>
      <c r="AT117" s="22" t="s">
        <v>168</v>
      </c>
      <c r="AU117" s="22" t="s">
        <v>88</v>
      </c>
      <c r="AY117" s="22" t="s">
        <v>166</v>
      </c>
      <c r="BE117" s="198">
        <f>IF(N117="základní",J117,0)</f>
        <v>0</v>
      </c>
      <c r="BF117" s="198">
        <f>IF(N117="snížená",J117,0)</f>
        <v>0</v>
      </c>
      <c r="BG117" s="198">
        <f>IF(N117="zákl. přenesená",J117,0)</f>
        <v>0</v>
      </c>
      <c r="BH117" s="198">
        <f>IF(N117="sníž. přenesená",J117,0)</f>
        <v>0</v>
      </c>
      <c r="BI117" s="198">
        <f>IF(N117="nulová",J117,0)</f>
        <v>0</v>
      </c>
      <c r="BJ117" s="22" t="s">
        <v>79</v>
      </c>
      <c r="BK117" s="198">
        <f>ROUND(I117*H117,2)</f>
        <v>0</v>
      </c>
      <c r="BL117" s="22" t="s">
        <v>173</v>
      </c>
      <c r="BM117" s="22" t="s">
        <v>233</v>
      </c>
    </row>
    <row r="118" spans="2:65" s="1" customFormat="1" ht="94.5">
      <c r="B118" s="39"/>
      <c r="C118" s="61"/>
      <c r="D118" s="199" t="s">
        <v>175</v>
      </c>
      <c r="E118" s="61"/>
      <c r="F118" s="200" t="s">
        <v>228</v>
      </c>
      <c r="G118" s="61"/>
      <c r="H118" s="61"/>
      <c r="I118" s="158"/>
      <c r="J118" s="61"/>
      <c r="K118" s="61"/>
      <c r="L118" s="59"/>
      <c r="M118" s="201"/>
      <c r="N118" s="40"/>
      <c r="O118" s="40"/>
      <c r="P118" s="40"/>
      <c r="Q118" s="40"/>
      <c r="R118" s="40"/>
      <c r="S118" s="40"/>
      <c r="T118" s="76"/>
      <c r="AT118" s="22" t="s">
        <v>175</v>
      </c>
      <c r="AU118" s="22" t="s">
        <v>88</v>
      </c>
    </row>
    <row r="119" spans="2:65" s="11" customFormat="1" ht="13.5">
      <c r="B119" s="202"/>
      <c r="C119" s="203"/>
      <c r="D119" s="199" t="s">
        <v>177</v>
      </c>
      <c r="E119" s="204" t="s">
        <v>30</v>
      </c>
      <c r="F119" s="205" t="s">
        <v>102</v>
      </c>
      <c r="G119" s="203"/>
      <c r="H119" s="206">
        <v>38.287999999999997</v>
      </c>
      <c r="I119" s="207"/>
      <c r="J119" s="203"/>
      <c r="K119" s="203"/>
      <c r="L119" s="208"/>
      <c r="M119" s="209"/>
      <c r="N119" s="210"/>
      <c r="O119" s="210"/>
      <c r="P119" s="210"/>
      <c r="Q119" s="210"/>
      <c r="R119" s="210"/>
      <c r="S119" s="210"/>
      <c r="T119" s="211"/>
      <c r="AT119" s="212" t="s">
        <v>177</v>
      </c>
      <c r="AU119" s="212" t="s">
        <v>88</v>
      </c>
      <c r="AV119" s="11" t="s">
        <v>88</v>
      </c>
      <c r="AW119" s="11" t="s">
        <v>37</v>
      </c>
      <c r="AX119" s="11" t="s">
        <v>79</v>
      </c>
      <c r="AY119" s="212" t="s">
        <v>166</v>
      </c>
    </row>
    <row r="120" spans="2:65" s="1" customFormat="1" ht="38.25" customHeight="1">
      <c r="B120" s="39"/>
      <c r="C120" s="187" t="s">
        <v>234</v>
      </c>
      <c r="D120" s="187" t="s">
        <v>168</v>
      </c>
      <c r="E120" s="188" t="s">
        <v>235</v>
      </c>
      <c r="F120" s="189" t="s">
        <v>236</v>
      </c>
      <c r="G120" s="190" t="s">
        <v>199</v>
      </c>
      <c r="H120" s="191">
        <v>80.891999999999996</v>
      </c>
      <c r="I120" s="192"/>
      <c r="J120" s="193">
        <f>ROUND(I120*H120,2)</f>
        <v>0</v>
      </c>
      <c r="K120" s="189" t="s">
        <v>172</v>
      </c>
      <c r="L120" s="59"/>
      <c r="M120" s="194" t="s">
        <v>30</v>
      </c>
      <c r="N120" s="195" t="s">
        <v>45</v>
      </c>
      <c r="O120" s="40"/>
      <c r="P120" s="196">
        <f>O120*H120</f>
        <v>0</v>
      </c>
      <c r="Q120" s="196">
        <v>0</v>
      </c>
      <c r="R120" s="196">
        <f>Q120*H120</f>
        <v>0</v>
      </c>
      <c r="S120" s="196">
        <v>0</v>
      </c>
      <c r="T120" s="197">
        <f>S120*H120</f>
        <v>0</v>
      </c>
      <c r="AR120" s="22" t="s">
        <v>173</v>
      </c>
      <c r="AT120" s="22" t="s">
        <v>168</v>
      </c>
      <c r="AU120" s="22" t="s">
        <v>88</v>
      </c>
      <c r="AY120" s="22" t="s">
        <v>166</v>
      </c>
      <c r="BE120" s="198">
        <f>IF(N120="základní",J120,0)</f>
        <v>0</v>
      </c>
      <c r="BF120" s="198">
        <f>IF(N120="snížená",J120,0)</f>
        <v>0</v>
      </c>
      <c r="BG120" s="198">
        <f>IF(N120="zákl. přenesená",J120,0)</f>
        <v>0</v>
      </c>
      <c r="BH120" s="198">
        <f>IF(N120="sníž. přenesená",J120,0)</f>
        <v>0</v>
      </c>
      <c r="BI120" s="198">
        <f>IF(N120="nulová",J120,0)</f>
        <v>0</v>
      </c>
      <c r="BJ120" s="22" t="s">
        <v>79</v>
      </c>
      <c r="BK120" s="198">
        <f>ROUND(I120*H120,2)</f>
        <v>0</v>
      </c>
      <c r="BL120" s="22" t="s">
        <v>173</v>
      </c>
      <c r="BM120" s="22" t="s">
        <v>237</v>
      </c>
    </row>
    <row r="121" spans="2:65" s="1" customFormat="1" ht="189">
      <c r="B121" s="39"/>
      <c r="C121" s="61"/>
      <c r="D121" s="199" t="s">
        <v>175</v>
      </c>
      <c r="E121" s="61"/>
      <c r="F121" s="200" t="s">
        <v>238</v>
      </c>
      <c r="G121" s="61"/>
      <c r="H121" s="61"/>
      <c r="I121" s="158"/>
      <c r="J121" s="61"/>
      <c r="K121" s="61"/>
      <c r="L121" s="59"/>
      <c r="M121" s="201"/>
      <c r="N121" s="40"/>
      <c r="O121" s="40"/>
      <c r="P121" s="40"/>
      <c r="Q121" s="40"/>
      <c r="R121" s="40"/>
      <c r="S121" s="40"/>
      <c r="T121" s="76"/>
      <c r="AT121" s="22" t="s">
        <v>175</v>
      </c>
      <c r="AU121" s="22" t="s">
        <v>88</v>
      </c>
    </row>
    <row r="122" spans="2:65" s="11" customFormat="1" ht="13.5">
      <c r="B122" s="202"/>
      <c r="C122" s="203"/>
      <c r="D122" s="199" t="s">
        <v>177</v>
      </c>
      <c r="E122" s="204" t="s">
        <v>30</v>
      </c>
      <c r="F122" s="205" t="s">
        <v>239</v>
      </c>
      <c r="G122" s="203"/>
      <c r="H122" s="206">
        <v>80.891999999999996</v>
      </c>
      <c r="I122" s="207"/>
      <c r="J122" s="203"/>
      <c r="K122" s="203"/>
      <c r="L122" s="208"/>
      <c r="M122" s="209"/>
      <c r="N122" s="210"/>
      <c r="O122" s="210"/>
      <c r="P122" s="210"/>
      <c r="Q122" s="210"/>
      <c r="R122" s="210"/>
      <c r="S122" s="210"/>
      <c r="T122" s="211"/>
      <c r="AT122" s="212" t="s">
        <v>177</v>
      </c>
      <c r="AU122" s="212" t="s">
        <v>88</v>
      </c>
      <c r="AV122" s="11" t="s">
        <v>88</v>
      </c>
      <c r="AW122" s="11" t="s">
        <v>37</v>
      </c>
      <c r="AX122" s="11" t="s">
        <v>79</v>
      </c>
      <c r="AY122" s="212" t="s">
        <v>166</v>
      </c>
    </row>
    <row r="123" spans="2:65" s="1" customFormat="1" ht="25.5" customHeight="1">
      <c r="B123" s="39"/>
      <c r="C123" s="187" t="s">
        <v>240</v>
      </c>
      <c r="D123" s="187" t="s">
        <v>168</v>
      </c>
      <c r="E123" s="188" t="s">
        <v>241</v>
      </c>
      <c r="F123" s="189" t="s">
        <v>242</v>
      </c>
      <c r="G123" s="190" t="s">
        <v>199</v>
      </c>
      <c r="H123" s="191">
        <v>3.2040000000000002</v>
      </c>
      <c r="I123" s="192"/>
      <c r="J123" s="193">
        <f>ROUND(I123*H123,2)</f>
        <v>0</v>
      </c>
      <c r="K123" s="189" t="s">
        <v>172</v>
      </c>
      <c r="L123" s="59"/>
      <c r="M123" s="194" t="s">
        <v>30</v>
      </c>
      <c r="N123" s="195" t="s">
        <v>45</v>
      </c>
      <c r="O123" s="40"/>
      <c r="P123" s="196">
        <f>O123*H123</f>
        <v>0</v>
      </c>
      <c r="Q123" s="196">
        <v>0</v>
      </c>
      <c r="R123" s="196">
        <f>Q123*H123</f>
        <v>0</v>
      </c>
      <c r="S123" s="196">
        <v>0</v>
      </c>
      <c r="T123" s="197">
        <f>S123*H123</f>
        <v>0</v>
      </c>
      <c r="AR123" s="22" t="s">
        <v>173</v>
      </c>
      <c r="AT123" s="22" t="s">
        <v>168</v>
      </c>
      <c r="AU123" s="22" t="s">
        <v>88</v>
      </c>
      <c r="AY123" s="22" t="s">
        <v>166</v>
      </c>
      <c r="BE123" s="198">
        <f>IF(N123="základní",J123,0)</f>
        <v>0</v>
      </c>
      <c r="BF123" s="198">
        <f>IF(N123="snížená",J123,0)</f>
        <v>0</v>
      </c>
      <c r="BG123" s="198">
        <f>IF(N123="zákl. přenesená",J123,0)</f>
        <v>0</v>
      </c>
      <c r="BH123" s="198">
        <f>IF(N123="sníž. přenesená",J123,0)</f>
        <v>0</v>
      </c>
      <c r="BI123" s="198">
        <f>IF(N123="nulová",J123,0)</f>
        <v>0</v>
      </c>
      <c r="BJ123" s="22" t="s">
        <v>79</v>
      </c>
      <c r="BK123" s="198">
        <f>ROUND(I123*H123,2)</f>
        <v>0</v>
      </c>
      <c r="BL123" s="22" t="s">
        <v>173</v>
      </c>
      <c r="BM123" s="22" t="s">
        <v>243</v>
      </c>
    </row>
    <row r="124" spans="2:65" s="1" customFormat="1" ht="148.5">
      <c r="B124" s="39"/>
      <c r="C124" s="61"/>
      <c r="D124" s="199" t="s">
        <v>175</v>
      </c>
      <c r="E124" s="61"/>
      <c r="F124" s="200" t="s">
        <v>244</v>
      </c>
      <c r="G124" s="61"/>
      <c r="H124" s="61"/>
      <c r="I124" s="158"/>
      <c r="J124" s="61"/>
      <c r="K124" s="61"/>
      <c r="L124" s="59"/>
      <c r="M124" s="201"/>
      <c r="N124" s="40"/>
      <c r="O124" s="40"/>
      <c r="P124" s="40"/>
      <c r="Q124" s="40"/>
      <c r="R124" s="40"/>
      <c r="S124" s="40"/>
      <c r="T124" s="76"/>
      <c r="AT124" s="22" t="s">
        <v>175</v>
      </c>
      <c r="AU124" s="22" t="s">
        <v>88</v>
      </c>
    </row>
    <row r="125" spans="2:65" s="11" customFormat="1" ht="13.5">
      <c r="B125" s="202"/>
      <c r="C125" s="203"/>
      <c r="D125" s="199" t="s">
        <v>177</v>
      </c>
      <c r="E125" s="204" t="s">
        <v>30</v>
      </c>
      <c r="F125" s="205" t="s">
        <v>118</v>
      </c>
      <c r="G125" s="203"/>
      <c r="H125" s="206">
        <v>3.2040000000000002</v>
      </c>
      <c r="I125" s="207"/>
      <c r="J125" s="203"/>
      <c r="K125" s="203"/>
      <c r="L125" s="208"/>
      <c r="M125" s="209"/>
      <c r="N125" s="210"/>
      <c r="O125" s="210"/>
      <c r="P125" s="210"/>
      <c r="Q125" s="210"/>
      <c r="R125" s="210"/>
      <c r="S125" s="210"/>
      <c r="T125" s="211"/>
      <c r="AT125" s="212" t="s">
        <v>177</v>
      </c>
      <c r="AU125" s="212" t="s">
        <v>88</v>
      </c>
      <c r="AV125" s="11" t="s">
        <v>88</v>
      </c>
      <c r="AW125" s="11" t="s">
        <v>37</v>
      </c>
      <c r="AX125" s="11" t="s">
        <v>79</v>
      </c>
      <c r="AY125" s="212" t="s">
        <v>166</v>
      </c>
    </row>
    <row r="126" spans="2:65" s="1" customFormat="1" ht="25.5" customHeight="1">
      <c r="B126" s="39"/>
      <c r="C126" s="187" t="s">
        <v>10</v>
      </c>
      <c r="D126" s="187" t="s">
        <v>168</v>
      </c>
      <c r="E126" s="188" t="s">
        <v>245</v>
      </c>
      <c r="F126" s="189" t="s">
        <v>246</v>
      </c>
      <c r="G126" s="190" t="s">
        <v>199</v>
      </c>
      <c r="H126" s="191">
        <v>3.2040000000000002</v>
      </c>
      <c r="I126" s="192"/>
      <c r="J126" s="193">
        <f>ROUND(I126*H126,2)</f>
        <v>0</v>
      </c>
      <c r="K126" s="189" t="s">
        <v>172</v>
      </c>
      <c r="L126" s="59"/>
      <c r="M126" s="194" t="s">
        <v>30</v>
      </c>
      <c r="N126" s="195" t="s">
        <v>45</v>
      </c>
      <c r="O126" s="40"/>
      <c r="P126" s="196">
        <f>O126*H126</f>
        <v>0</v>
      </c>
      <c r="Q126" s="196">
        <v>0</v>
      </c>
      <c r="R126" s="196">
        <f>Q126*H126</f>
        <v>0</v>
      </c>
      <c r="S126" s="196">
        <v>0</v>
      </c>
      <c r="T126" s="197">
        <f>S126*H126</f>
        <v>0</v>
      </c>
      <c r="AR126" s="22" t="s">
        <v>173</v>
      </c>
      <c r="AT126" s="22" t="s">
        <v>168</v>
      </c>
      <c r="AU126" s="22" t="s">
        <v>88</v>
      </c>
      <c r="AY126" s="22" t="s">
        <v>166</v>
      </c>
      <c r="BE126" s="198">
        <f>IF(N126="základní",J126,0)</f>
        <v>0</v>
      </c>
      <c r="BF126" s="198">
        <f>IF(N126="snížená",J126,0)</f>
        <v>0</v>
      </c>
      <c r="BG126" s="198">
        <f>IF(N126="zákl. přenesená",J126,0)</f>
        <v>0</v>
      </c>
      <c r="BH126" s="198">
        <f>IF(N126="sníž. přenesená",J126,0)</f>
        <v>0</v>
      </c>
      <c r="BI126" s="198">
        <f>IF(N126="nulová",J126,0)</f>
        <v>0</v>
      </c>
      <c r="BJ126" s="22" t="s">
        <v>79</v>
      </c>
      <c r="BK126" s="198">
        <f>ROUND(I126*H126,2)</f>
        <v>0</v>
      </c>
      <c r="BL126" s="22" t="s">
        <v>173</v>
      </c>
      <c r="BM126" s="22" t="s">
        <v>247</v>
      </c>
    </row>
    <row r="127" spans="2:65" s="1" customFormat="1" ht="409.5">
      <c r="B127" s="39"/>
      <c r="C127" s="61"/>
      <c r="D127" s="199" t="s">
        <v>175</v>
      </c>
      <c r="E127" s="61"/>
      <c r="F127" s="200" t="s">
        <v>248</v>
      </c>
      <c r="G127" s="61"/>
      <c r="H127" s="61"/>
      <c r="I127" s="158"/>
      <c r="J127" s="61"/>
      <c r="K127" s="61"/>
      <c r="L127" s="59"/>
      <c r="M127" s="201"/>
      <c r="N127" s="40"/>
      <c r="O127" s="40"/>
      <c r="P127" s="40"/>
      <c r="Q127" s="40"/>
      <c r="R127" s="40"/>
      <c r="S127" s="40"/>
      <c r="T127" s="76"/>
      <c r="AT127" s="22" t="s">
        <v>175</v>
      </c>
      <c r="AU127" s="22" t="s">
        <v>88</v>
      </c>
    </row>
    <row r="128" spans="2:65" s="11" customFormat="1" ht="13.5">
      <c r="B128" s="202"/>
      <c r="C128" s="203"/>
      <c r="D128" s="199" t="s">
        <v>177</v>
      </c>
      <c r="E128" s="204" t="s">
        <v>118</v>
      </c>
      <c r="F128" s="205" t="s">
        <v>249</v>
      </c>
      <c r="G128" s="203"/>
      <c r="H128" s="206">
        <v>3.2040000000000002</v>
      </c>
      <c r="I128" s="207"/>
      <c r="J128" s="203"/>
      <c r="K128" s="203"/>
      <c r="L128" s="208"/>
      <c r="M128" s="209"/>
      <c r="N128" s="210"/>
      <c r="O128" s="210"/>
      <c r="P128" s="210"/>
      <c r="Q128" s="210"/>
      <c r="R128" s="210"/>
      <c r="S128" s="210"/>
      <c r="T128" s="211"/>
      <c r="AT128" s="212" t="s">
        <v>177</v>
      </c>
      <c r="AU128" s="212" t="s">
        <v>88</v>
      </c>
      <c r="AV128" s="11" t="s">
        <v>88</v>
      </c>
      <c r="AW128" s="11" t="s">
        <v>37</v>
      </c>
      <c r="AX128" s="11" t="s">
        <v>79</v>
      </c>
      <c r="AY128" s="212" t="s">
        <v>166</v>
      </c>
    </row>
    <row r="129" spans="2:65" s="1" customFormat="1" ht="16.5" customHeight="1">
      <c r="B129" s="39"/>
      <c r="C129" s="187" t="s">
        <v>250</v>
      </c>
      <c r="D129" s="187" t="s">
        <v>168</v>
      </c>
      <c r="E129" s="188" t="s">
        <v>251</v>
      </c>
      <c r="F129" s="189" t="s">
        <v>252</v>
      </c>
      <c r="G129" s="190" t="s">
        <v>199</v>
      </c>
      <c r="H129" s="191">
        <v>72.614000000000004</v>
      </c>
      <c r="I129" s="192"/>
      <c r="J129" s="193">
        <f>ROUND(I129*H129,2)</f>
        <v>0</v>
      </c>
      <c r="K129" s="189" t="s">
        <v>172</v>
      </c>
      <c r="L129" s="59"/>
      <c r="M129" s="194" t="s">
        <v>30</v>
      </c>
      <c r="N129" s="195" t="s">
        <v>45</v>
      </c>
      <c r="O129" s="40"/>
      <c r="P129" s="196">
        <f>O129*H129</f>
        <v>0</v>
      </c>
      <c r="Q129" s="196">
        <v>0</v>
      </c>
      <c r="R129" s="196">
        <f>Q129*H129</f>
        <v>0</v>
      </c>
      <c r="S129" s="196">
        <v>0</v>
      </c>
      <c r="T129" s="197">
        <f>S129*H129</f>
        <v>0</v>
      </c>
      <c r="AR129" s="22" t="s">
        <v>173</v>
      </c>
      <c r="AT129" s="22" t="s">
        <v>168</v>
      </c>
      <c r="AU129" s="22" t="s">
        <v>88</v>
      </c>
      <c r="AY129" s="22" t="s">
        <v>166</v>
      </c>
      <c r="BE129" s="198">
        <f>IF(N129="základní",J129,0)</f>
        <v>0</v>
      </c>
      <c r="BF129" s="198">
        <f>IF(N129="snížená",J129,0)</f>
        <v>0</v>
      </c>
      <c r="BG129" s="198">
        <f>IF(N129="zákl. přenesená",J129,0)</f>
        <v>0</v>
      </c>
      <c r="BH129" s="198">
        <f>IF(N129="sníž. přenesená",J129,0)</f>
        <v>0</v>
      </c>
      <c r="BI129" s="198">
        <f>IF(N129="nulová",J129,0)</f>
        <v>0</v>
      </c>
      <c r="BJ129" s="22" t="s">
        <v>79</v>
      </c>
      <c r="BK129" s="198">
        <f>ROUND(I129*H129,2)</f>
        <v>0</v>
      </c>
      <c r="BL129" s="22" t="s">
        <v>173</v>
      </c>
      <c r="BM129" s="22" t="s">
        <v>253</v>
      </c>
    </row>
    <row r="130" spans="2:65" s="1" customFormat="1" ht="283.5">
      <c r="B130" s="39"/>
      <c r="C130" s="61"/>
      <c r="D130" s="199" t="s">
        <v>175</v>
      </c>
      <c r="E130" s="61"/>
      <c r="F130" s="200" t="s">
        <v>254</v>
      </c>
      <c r="G130" s="61"/>
      <c r="H130" s="61"/>
      <c r="I130" s="158"/>
      <c r="J130" s="61"/>
      <c r="K130" s="61"/>
      <c r="L130" s="59"/>
      <c r="M130" s="201"/>
      <c r="N130" s="40"/>
      <c r="O130" s="40"/>
      <c r="P130" s="40"/>
      <c r="Q130" s="40"/>
      <c r="R130" s="40"/>
      <c r="S130" s="40"/>
      <c r="T130" s="76"/>
      <c r="AT130" s="22" t="s">
        <v>175</v>
      </c>
      <c r="AU130" s="22" t="s">
        <v>88</v>
      </c>
    </row>
    <row r="131" spans="2:65" s="11" customFormat="1" ht="13.5">
      <c r="B131" s="202"/>
      <c r="C131" s="203"/>
      <c r="D131" s="199" t="s">
        <v>177</v>
      </c>
      <c r="E131" s="204" t="s">
        <v>120</v>
      </c>
      <c r="F131" s="205" t="s">
        <v>255</v>
      </c>
      <c r="G131" s="203"/>
      <c r="H131" s="206">
        <v>72.614000000000004</v>
      </c>
      <c r="I131" s="207"/>
      <c r="J131" s="203"/>
      <c r="K131" s="203"/>
      <c r="L131" s="208"/>
      <c r="M131" s="209"/>
      <c r="N131" s="210"/>
      <c r="O131" s="210"/>
      <c r="P131" s="210"/>
      <c r="Q131" s="210"/>
      <c r="R131" s="210"/>
      <c r="S131" s="210"/>
      <c r="T131" s="211"/>
      <c r="AT131" s="212" t="s">
        <v>177</v>
      </c>
      <c r="AU131" s="212" t="s">
        <v>88</v>
      </c>
      <c r="AV131" s="11" t="s">
        <v>88</v>
      </c>
      <c r="AW131" s="11" t="s">
        <v>37</v>
      </c>
      <c r="AX131" s="11" t="s">
        <v>79</v>
      </c>
      <c r="AY131" s="212" t="s">
        <v>166</v>
      </c>
    </row>
    <row r="132" spans="2:65" s="1" customFormat="1" ht="25.5" customHeight="1">
      <c r="B132" s="39"/>
      <c r="C132" s="213" t="s">
        <v>256</v>
      </c>
      <c r="D132" s="213" t="s">
        <v>204</v>
      </c>
      <c r="E132" s="214" t="s">
        <v>257</v>
      </c>
      <c r="F132" s="215" t="s">
        <v>258</v>
      </c>
      <c r="G132" s="216" t="s">
        <v>207</v>
      </c>
      <c r="H132" s="217">
        <v>123.444</v>
      </c>
      <c r="I132" s="218"/>
      <c r="J132" s="219">
        <f>ROUND(I132*H132,2)</f>
        <v>0</v>
      </c>
      <c r="K132" s="215" t="s">
        <v>172</v>
      </c>
      <c r="L132" s="220"/>
      <c r="M132" s="221" t="s">
        <v>30</v>
      </c>
      <c r="N132" s="222" t="s">
        <v>45</v>
      </c>
      <c r="O132" s="40"/>
      <c r="P132" s="196">
        <f>O132*H132</f>
        <v>0</v>
      </c>
      <c r="Q132" s="196">
        <v>0</v>
      </c>
      <c r="R132" s="196">
        <f>Q132*H132</f>
        <v>0</v>
      </c>
      <c r="S132" s="196">
        <v>0</v>
      </c>
      <c r="T132" s="197">
        <f>S132*H132</f>
        <v>0</v>
      </c>
      <c r="AR132" s="22" t="s">
        <v>208</v>
      </c>
      <c r="AT132" s="22" t="s">
        <v>204</v>
      </c>
      <c r="AU132" s="22" t="s">
        <v>88</v>
      </c>
      <c r="AY132" s="22" t="s">
        <v>166</v>
      </c>
      <c r="BE132" s="198">
        <f>IF(N132="základní",J132,0)</f>
        <v>0</v>
      </c>
      <c r="BF132" s="198">
        <f>IF(N132="snížená",J132,0)</f>
        <v>0</v>
      </c>
      <c r="BG132" s="198">
        <f>IF(N132="zákl. přenesená",J132,0)</f>
        <v>0</v>
      </c>
      <c r="BH132" s="198">
        <f>IF(N132="sníž. přenesená",J132,0)</f>
        <v>0</v>
      </c>
      <c r="BI132" s="198">
        <f>IF(N132="nulová",J132,0)</f>
        <v>0</v>
      </c>
      <c r="BJ132" s="22" t="s">
        <v>79</v>
      </c>
      <c r="BK132" s="198">
        <f>ROUND(I132*H132,2)</f>
        <v>0</v>
      </c>
      <c r="BL132" s="22" t="s">
        <v>173</v>
      </c>
      <c r="BM132" s="22" t="s">
        <v>259</v>
      </c>
    </row>
    <row r="133" spans="2:65" s="11" customFormat="1" ht="13.5">
      <c r="B133" s="202"/>
      <c r="C133" s="203"/>
      <c r="D133" s="199" t="s">
        <v>177</v>
      </c>
      <c r="E133" s="204" t="s">
        <v>30</v>
      </c>
      <c r="F133" s="205" t="s">
        <v>260</v>
      </c>
      <c r="G133" s="203"/>
      <c r="H133" s="206">
        <v>123.444</v>
      </c>
      <c r="I133" s="207"/>
      <c r="J133" s="203"/>
      <c r="K133" s="203"/>
      <c r="L133" s="208"/>
      <c r="M133" s="209"/>
      <c r="N133" s="210"/>
      <c r="O133" s="210"/>
      <c r="P133" s="210"/>
      <c r="Q133" s="210"/>
      <c r="R133" s="210"/>
      <c r="S133" s="210"/>
      <c r="T133" s="211"/>
      <c r="AT133" s="212" t="s">
        <v>177</v>
      </c>
      <c r="AU133" s="212" t="s">
        <v>88</v>
      </c>
      <c r="AV133" s="11" t="s">
        <v>88</v>
      </c>
      <c r="AW133" s="11" t="s">
        <v>37</v>
      </c>
      <c r="AX133" s="11" t="s">
        <v>79</v>
      </c>
      <c r="AY133" s="212" t="s">
        <v>166</v>
      </c>
    </row>
    <row r="134" spans="2:65" s="1" customFormat="1" ht="25.5" customHeight="1">
      <c r="B134" s="39"/>
      <c r="C134" s="187" t="s">
        <v>261</v>
      </c>
      <c r="D134" s="187" t="s">
        <v>168</v>
      </c>
      <c r="E134" s="188" t="s">
        <v>262</v>
      </c>
      <c r="F134" s="189" t="s">
        <v>263</v>
      </c>
      <c r="G134" s="190" t="s">
        <v>199</v>
      </c>
      <c r="H134" s="191">
        <v>3.74</v>
      </c>
      <c r="I134" s="192"/>
      <c r="J134" s="193">
        <f>ROUND(I134*H134,2)</f>
        <v>0</v>
      </c>
      <c r="K134" s="189" t="s">
        <v>172</v>
      </c>
      <c r="L134" s="59"/>
      <c r="M134" s="194" t="s">
        <v>30</v>
      </c>
      <c r="N134" s="195" t="s">
        <v>45</v>
      </c>
      <c r="O134" s="40"/>
      <c r="P134" s="196">
        <f>O134*H134</f>
        <v>0</v>
      </c>
      <c r="Q134" s="196">
        <v>0</v>
      </c>
      <c r="R134" s="196">
        <f>Q134*H134</f>
        <v>0</v>
      </c>
      <c r="S134" s="196">
        <v>0</v>
      </c>
      <c r="T134" s="197">
        <f>S134*H134</f>
        <v>0</v>
      </c>
      <c r="AR134" s="22" t="s">
        <v>173</v>
      </c>
      <c r="AT134" s="22" t="s">
        <v>168</v>
      </c>
      <c r="AU134" s="22" t="s">
        <v>88</v>
      </c>
      <c r="AY134" s="22" t="s">
        <v>166</v>
      </c>
      <c r="BE134" s="198">
        <f>IF(N134="základní",J134,0)</f>
        <v>0</v>
      </c>
      <c r="BF134" s="198">
        <f>IF(N134="snížená",J134,0)</f>
        <v>0</v>
      </c>
      <c r="BG134" s="198">
        <f>IF(N134="zákl. přenesená",J134,0)</f>
        <v>0</v>
      </c>
      <c r="BH134" s="198">
        <f>IF(N134="sníž. přenesená",J134,0)</f>
        <v>0</v>
      </c>
      <c r="BI134" s="198">
        <f>IF(N134="nulová",J134,0)</f>
        <v>0</v>
      </c>
      <c r="BJ134" s="22" t="s">
        <v>79</v>
      </c>
      <c r="BK134" s="198">
        <f>ROUND(I134*H134,2)</f>
        <v>0</v>
      </c>
      <c r="BL134" s="22" t="s">
        <v>173</v>
      </c>
      <c r="BM134" s="22" t="s">
        <v>264</v>
      </c>
    </row>
    <row r="135" spans="2:65" s="1" customFormat="1" ht="81">
      <c r="B135" s="39"/>
      <c r="C135" s="61"/>
      <c r="D135" s="199" t="s">
        <v>175</v>
      </c>
      <c r="E135" s="61"/>
      <c r="F135" s="200" t="s">
        <v>265</v>
      </c>
      <c r="G135" s="61"/>
      <c r="H135" s="61"/>
      <c r="I135" s="158"/>
      <c r="J135" s="61"/>
      <c r="K135" s="61"/>
      <c r="L135" s="59"/>
      <c r="M135" s="201"/>
      <c r="N135" s="40"/>
      <c r="O135" s="40"/>
      <c r="P135" s="40"/>
      <c r="Q135" s="40"/>
      <c r="R135" s="40"/>
      <c r="S135" s="40"/>
      <c r="T135" s="76"/>
      <c r="AT135" s="22" t="s">
        <v>175</v>
      </c>
      <c r="AU135" s="22" t="s">
        <v>88</v>
      </c>
    </row>
    <row r="136" spans="2:65" s="11" customFormat="1" ht="13.5">
      <c r="B136" s="202"/>
      <c r="C136" s="203"/>
      <c r="D136" s="199" t="s">
        <v>177</v>
      </c>
      <c r="E136" s="204" t="s">
        <v>108</v>
      </c>
      <c r="F136" s="205" t="s">
        <v>266</v>
      </c>
      <c r="G136" s="203"/>
      <c r="H136" s="206">
        <v>3.74</v>
      </c>
      <c r="I136" s="207"/>
      <c r="J136" s="203"/>
      <c r="K136" s="203"/>
      <c r="L136" s="208"/>
      <c r="M136" s="209"/>
      <c r="N136" s="210"/>
      <c r="O136" s="210"/>
      <c r="P136" s="210"/>
      <c r="Q136" s="210"/>
      <c r="R136" s="210"/>
      <c r="S136" s="210"/>
      <c r="T136" s="211"/>
      <c r="AT136" s="212" t="s">
        <v>177</v>
      </c>
      <c r="AU136" s="212" t="s">
        <v>88</v>
      </c>
      <c r="AV136" s="11" t="s">
        <v>88</v>
      </c>
      <c r="AW136" s="11" t="s">
        <v>37</v>
      </c>
      <c r="AX136" s="11" t="s">
        <v>79</v>
      </c>
      <c r="AY136" s="212" t="s">
        <v>166</v>
      </c>
    </row>
    <row r="137" spans="2:65" s="1" customFormat="1" ht="25.5" customHeight="1">
      <c r="B137" s="39"/>
      <c r="C137" s="187" t="s">
        <v>267</v>
      </c>
      <c r="D137" s="187" t="s">
        <v>168</v>
      </c>
      <c r="E137" s="188" t="s">
        <v>268</v>
      </c>
      <c r="F137" s="189" t="s">
        <v>269</v>
      </c>
      <c r="G137" s="190" t="s">
        <v>171</v>
      </c>
      <c r="H137" s="191">
        <v>18.7</v>
      </c>
      <c r="I137" s="192"/>
      <c r="J137" s="193">
        <f>ROUND(I137*H137,2)</f>
        <v>0</v>
      </c>
      <c r="K137" s="189" t="s">
        <v>172</v>
      </c>
      <c r="L137" s="59"/>
      <c r="M137" s="194" t="s">
        <v>30</v>
      </c>
      <c r="N137" s="195" t="s">
        <v>45</v>
      </c>
      <c r="O137" s="40"/>
      <c r="P137" s="196">
        <f>O137*H137</f>
        <v>0</v>
      </c>
      <c r="Q137" s="196">
        <v>0</v>
      </c>
      <c r="R137" s="196">
        <f>Q137*H137</f>
        <v>0</v>
      </c>
      <c r="S137" s="196">
        <v>0</v>
      </c>
      <c r="T137" s="197">
        <f>S137*H137</f>
        <v>0</v>
      </c>
      <c r="AR137" s="22" t="s">
        <v>173</v>
      </c>
      <c r="AT137" s="22" t="s">
        <v>168</v>
      </c>
      <c r="AU137" s="22" t="s">
        <v>88</v>
      </c>
      <c r="AY137" s="22" t="s">
        <v>166</v>
      </c>
      <c r="BE137" s="198">
        <f>IF(N137="základní",J137,0)</f>
        <v>0</v>
      </c>
      <c r="BF137" s="198">
        <f>IF(N137="snížená",J137,0)</f>
        <v>0</v>
      </c>
      <c r="BG137" s="198">
        <f>IF(N137="zákl. přenesená",J137,0)</f>
        <v>0</v>
      </c>
      <c r="BH137" s="198">
        <f>IF(N137="sníž. přenesená",J137,0)</f>
        <v>0</v>
      </c>
      <c r="BI137" s="198">
        <f>IF(N137="nulová",J137,0)</f>
        <v>0</v>
      </c>
      <c r="BJ137" s="22" t="s">
        <v>79</v>
      </c>
      <c r="BK137" s="198">
        <f>ROUND(I137*H137,2)</f>
        <v>0</v>
      </c>
      <c r="BL137" s="22" t="s">
        <v>173</v>
      </c>
      <c r="BM137" s="22" t="s">
        <v>270</v>
      </c>
    </row>
    <row r="138" spans="2:65" s="1" customFormat="1" ht="121.5">
      <c r="B138" s="39"/>
      <c r="C138" s="61"/>
      <c r="D138" s="199" t="s">
        <v>175</v>
      </c>
      <c r="E138" s="61"/>
      <c r="F138" s="200" t="s">
        <v>271</v>
      </c>
      <c r="G138" s="61"/>
      <c r="H138" s="61"/>
      <c r="I138" s="158"/>
      <c r="J138" s="61"/>
      <c r="K138" s="61"/>
      <c r="L138" s="59"/>
      <c r="M138" s="201"/>
      <c r="N138" s="40"/>
      <c r="O138" s="40"/>
      <c r="P138" s="40"/>
      <c r="Q138" s="40"/>
      <c r="R138" s="40"/>
      <c r="S138" s="40"/>
      <c r="T138" s="76"/>
      <c r="AT138" s="22" t="s">
        <v>175</v>
      </c>
      <c r="AU138" s="22" t="s">
        <v>88</v>
      </c>
    </row>
    <row r="139" spans="2:65" s="11" customFormat="1" ht="13.5">
      <c r="B139" s="202"/>
      <c r="C139" s="203"/>
      <c r="D139" s="199" t="s">
        <v>177</v>
      </c>
      <c r="E139" s="204" t="s">
        <v>30</v>
      </c>
      <c r="F139" s="205" t="s">
        <v>106</v>
      </c>
      <c r="G139" s="203"/>
      <c r="H139" s="206">
        <v>18.7</v>
      </c>
      <c r="I139" s="207"/>
      <c r="J139" s="203"/>
      <c r="K139" s="203"/>
      <c r="L139" s="208"/>
      <c r="M139" s="209"/>
      <c r="N139" s="210"/>
      <c r="O139" s="210"/>
      <c r="P139" s="210"/>
      <c r="Q139" s="210"/>
      <c r="R139" s="210"/>
      <c r="S139" s="210"/>
      <c r="T139" s="211"/>
      <c r="AT139" s="212" t="s">
        <v>177</v>
      </c>
      <c r="AU139" s="212" t="s">
        <v>88</v>
      </c>
      <c r="AV139" s="11" t="s">
        <v>88</v>
      </c>
      <c r="AW139" s="11" t="s">
        <v>37</v>
      </c>
      <c r="AX139" s="11" t="s">
        <v>79</v>
      </c>
      <c r="AY139" s="212" t="s">
        <v>166</v>
      </c>
    </row>
    <row r="140" spans="2:65" s="1" customFormat="1" ht="25.5" customHeight="1">
      <c r="B140" s="39"/>
      <c r="C140" s="187" t="s">
        <v>272</v>
      </c>
      <c r="D140" s="187" t="s">
        <v>168</v>
      </c>
      <c r="E140" s="188" t="s">
        <v>273</v>
      </c>
      <c r="F140" s="189" t="s">
        <v>274</v>
      </c>
      <c r="G140" s="190" t="s">
        <v>171</v>
      </c>
      <c r="H140" s="191">
        <v>18.7</v>
      </c>
      <c r="I140" s="192"/>
      <c r="J140" s="193">
        <f>ROUND(I140*H140,2)</f>
        <v>0</v>
      </c>
      <c r="K140" s="189" t="s">
        <v>172</v>
      </c>
      <c r="L140" s="59"/>
      <c r="M140" s="194" t="s">
        <v>30</v>
      </c>
      <c r="N140" s="195" t="s">
        <v>45</v>
      </c>
      <c r="O140" s="40"/>
      <c r="P140" s="196">
        <f>O140*H140</f>
        <v>0</v>
      </c>
      <c r="Q140" s="196">
        <v>0</v>
      </c>
      <c r="R140" s="196">
        <f>Q140*H140</f>
        <v>0</v>
      </c>
      <c r="S140" s="196">
        <v>0</v>
      </c>
      <c r="T140" s="197">
        <f>S140*H140</f>
        <v>0</v>
      </c>
      <c r="AR140" s="22" t="s">
        <v>173</v>
      </c>
      <c r="AT140" s="22" t="s">
        <v>168</v>
      </c>
      <c r="AU140" s="22" t="s">
        <v>88</v>
      </c>
      <c r="AY140" s="22" t="s">
        <v>166</v>
      </c>
      <c r="BE140" s="198">
        <f>IF(N140="základní",J140,0)</f>
        <v>0</v>
      </c>
      <c r="BF140" s="198">
        <f>IF(N140="snížená",J140,0)</f>
        <v>0</v>
      </c>
      <c r="BG140" s="198">
        <f>IF(N140="zákl. přenesená",J140,0)</f>
        <v>0</v>
      </c>
      <c r="BH140" s="198">
        <f>IF(N140="sníž. přenesená",J140,0)</f>
        <v>0</v>
      </c>
      <c r="BI140" s="198">
        <f>IF(N140="nulová",J140,0)</f>
        <v>0</v>
      </c>
      <c r="BJ140" s="22" t="s">
        <v>79</v>
      </c>
      <c r="BK140" s="198">
        <f>ROUND(I140*H140,2)</f>
        <v>0</v>
      </c>
      <c r="BL140" s="22" t="s">
        <v>173</v>
      </c>
      <c r="BM140" s="22" t="s">
        <v>275</v>
      </c>
    </row>
    <row r="141" spans="2:65" s="1" customFormat="1" ht="121.5">
      <c r="B141" s="39"/>
      <c r="C141" s="61"/>
      <c r="D141" s="199" t="s">
        <v>175</v>
      </c>
      <c r="E141" s="61"/>
      <c r="F141" s="200" t="s">
        <v>276</v>
      </c>
      <c r="G141" s="61"/>
      <c r="H141" s="61"/>
      <c r="I141" s="158"/>
      <c r="J141" s="61"/>
      <c r="K141" s="61"/>
      <c r="L141" s="59"/>
      <c r="M141" s="201"/>
      <c r="N141" s="40"/>
      <c r="O141" s="40"/>
      <c r="P141" s="40"/>
      <c r="Q141" s="40"/>
      <c r="R141" s="40"/>
      <c r="S141" s="40"/>
      <c r="T141" s="76"/>
      <c r="AT141" s="22" t="s">
        <v>175</v>
      </c>
      <c r="AU141" s="22" t="s">
        <v>88</v>
      </c>
    </row>
    <row r="142" spans="2:65" s="11" customFormat="1" ht="13.5">
      <c r="B142" s="202"/>
      <c r="C142" s="203"/>
      <c r="D142" s="199" t="s">
        <v>177</v>
      </c>
      <c r="E142" s="204" t="s">
        <v>106</v>
      </c>
      <c r="F142" s="205" t="s">
        <v>107</v>
      </c>
      <c r="G142" s="203"/>
      <c r="H142" s="206">
        <v>18.7</v>
      </c>
      <c r="I142" s="207"/>
      <c r="J142" s="203"/>
      <c r="K142" s="203"/>
      <c r="L142" s="208"/>
      <c r="M142" s="209"/>
      <c r="N142" s="210"/>
      <c r="O142" s="210"/>
      <c r="P142" s="210"/>
      <c r="Q142" s="210"/>
      <c r="R142" s="210"/>
      <c r="S142" s="210"/>
      <c r="T142" s="211"/>
      <c r="AT142" s="212" t="s">
        <v>177</v>
      </c>
      <c r="AU142" s="212" t="s">
        <v>88</v>
      </c>
      <c r="AV142" s="11" t="s">
        <v>88</v>
      </c>
      <c r="AW142" s="11" t="s">
        <v>37</v>
      </c>
      <c r="AX142" s="11" t="s">
        <v>79</v>
      </c>
      <c r="AY142" s="212" t="s">
        <v>166</v>
      </c>
    </row>
    <row r="143" spans="2:65" s="1" customFormat="1" ht="16.5" customHeight="1">
      <c r="B143" s="39"/>
      <c r="C143" s="213" t="s">
        <v>9</v>
      </c>
      <c r="D143" s="213" t="s">
        <v>204</v>
      </c>
      <c r="E143" s="214" t="s">
        <v>277</v>
      </c>
      <c r="F143" s="215" t="s">
        <v>278</v>
      </c>
      <c r="G143" s="216" t="s">
        <v>279</v>
      </c>
      <c r="H143" s="217">
        <v>0.93500000000000005</v>
      </c>
      <c r="I143" s="218"/>
      <c r="J143" s="219">
        <f>ROUND(I143*H143,2)</f>
        <v>0</v>
      </c>
      <c r="K143" s="215" t="s">
        <v>172</v>
      </c>
      <c r="L143" s="220"/>
      <c r="M143" s="221" t="s">
        <v>30</v>
      </c>
      <c r="N143" s="222" t="s">
        <v>45</v>
      </c>
      <c r="O143" s="40"/>
      <c r="P143" s="196">
        <f>O143*H143</f>
        <v>0</v>
      </c>
      <c r="Q143" s="196">
        <v>1E-3</v>
      </c>
      <c r="R143" s="196">
        <f>Q143*H143</f>
        <v>9.3500000000000007E-4</v>
      </c>
      <c r="S143" s="196">
        <v>0</v>
      </c>
      <c r="T143" s="197">
        <f>S143*H143</f>
        <v>0</v>
      </c>
      <c r="AR143" s="22" t="s">
        <v>208</v>
      </c>
      <c r="AT143" s="22" t="s">
        <v>204</v>
      </c>
      <c r="AU143" s="22" t="s">
        <v>88</v>
      </c>
      <c r="AY143" s="22" t="s">
        <v>166</v>
      </c>
      <c r="BE143" s="198">
        <f>IF(N143="základní",J143,0)</f>
        <v>0</v>
      </c>
      <c r="BF143" s="198">
        <f>IF(N143="snížená",J143,0)</f>
        <v>0</v>
      </c>
      <c r="BG143" s="198">
        <f>IF(N143="zákl. přenesená",J143,0)</f>
        <v>0</v>
      </c>
      <c r="BH143" s="198">
        <f>IF(N143="sníž. přenesená",J143,0)</f>
        <v>0</v>
      </c>
      <c r="BI143" s="198">
        <f>IF(N143="nulová",J143,0)</f>
        <v>0</v>
      </c>
      <c r="BJ143" s="22" t="s">
        <v>79</v>
      </c>
      <c r="BK143" s="198">
        <f>ROUND(I143*H143,2)</f>
        <v>0</v>
      </c>
      <c r="BL143" s="22" t="s">
        <v>173</v>
      </c>
      <c r="BM143" s="22" t="s">
        <v>280</v>
      </c>
    </row>
    <row r="144" spans="2:65" s="11" customFormat="1" ht="13.5">
      <c r="B144" s="202"/>
      <c r="C144" s="203"/>
      <c r="D144" s="199" t="s">
        <v>177</v>
      </c>
      <c r="E144" s="204" t="s">
        <v>30</v>
      </c>
      <c r="F144" s="205" t="s">
        <v>281</v>
      </c>
      <c r="G144" s="203"/>
      <c r="H144" s="206">
        <v>0.93500000000000005</v>
      </c>
      <c r="I144" s="207"/>
      <c r="J144" s="203"/>
      <c r="K144" s="203"/>
      <c r="L144" s="208"/>
      <c r="M144" s="209"/>
      <c r="N144" s="210"/>
      <c r="O144" s="210"/>
      <c r="P144" s="210"/>
      <c r="Q144" s="210"/>
      <c r="R144" s="210"/>
      <c r="S144" s="210"/>
      <c r="T144" s="211"/>
      <c r="AT144" s="212" t="s">
        <v>177</v>
      </c>
      <c r="AU144" s="212" t="s">
        <v>88</v>
      </c>
      <c r="AV144" s="11" t="s">
        <v>88</v>
      </c>
      <c r="AW144" s="11" t="s">
        <v>37</v>
      </c>
      <c r="AX144" s="11" t="s">
        <v>79</v>
      </c>
      <c r="AY144" s="212" t="s">
        <v>166</v>
      </c>
    </row>
    <row r="145" spans="2:65" s="1" customFormat="1" ht="25.5" customHeight="1">
      <c r="B145" s="39"/>
      <c r="C145" s="187" t="s">
        <v>282</v>
      </c>
      <c r="D145" s="187" t="s">
        <v>168</v>
      </c>
      <c r="E145" s="188" t="s">
        <v>283</v>
      </c>
      <c r="F145" s="189" t="s">
        <v>284</v>
      </c>
      <c r="G145" s="190" t="s">
        <v>171</v>
      </c>
      <c r="H145" s="191">
        <v>327.07499999999999</v>
      </c>
      <c r="I145" s="192"/>
      <c r="J145" s="193">
        <f>ROUND(I145*H145,2)</f>
        <v>0</v>
      </c>
      <c r="K145" s="189" t="s">
        <v>172</v>
      </c>
      <c r="L145" s="59"/>
      <c r="M145" s="194" t="s">
        <v>30</v>
      </c>
      <c r="N145" s="195" t="s">
        <v>45</v>
      </c>
      <c r="O145" s="40"/>
      <c r="P145" s="196">
        <f>O145*H145</f>
        <v>0</v>
      </c>
      <c r="Q145" s="196">
        <v>0</v>
      </c>
      <c r="R145" s="196">
        <f>Q145*H145</f>
        <v>0</v>
      </c>
      <c r="S145" s="196">
        <v>0</v>
      </c>
      <c r="T145" s="197">
        <f>S145*H145</f>
        <v>0</v>
      </c>
      <c r="AR145" s="22" t="s">
        <v>173</v>
      </c>
      <c r="AT145" s="22" t="s">
        <v>168</v>
      </c>
      <c r="AU145" s="22" t="s">
        <v>88</v>
      </c>
      <c r="AY145" s="22" t="s">
        <v>166</v>
      </c>
      <c r="BE145" s="198">
        <f>IF(N145="základní",J145,0)</f>
        <v>0</v>
      </c>
      <c r="BF145" s="198">
        <f>IF(N145="snížená",J145,0)</f>
        <v>0</v>
      </c>
      <c r="BG145" s="198">
        <f>IF(N145="zákl. přenesená",J145,0)</f>
        <v>0</v>
      </c>
      <c r="BH145" s="198">
        <f>IF(N145="sníž. přenesená",J145,0)</f>
        <v>0</v>
      </c>
      <c r="BI145" s="198">
        <f>IF(N145="nulová",J145,0)</f>
        <v>0</v>
      </c>
      <c r="BJ145" s="22" t="s">
        <v>79</v>
      </c>
      <c r="BK145" s="198">
        <f>ROUND(I145*H145,2)</f>
        <v>0</v>
      </c>
      <c r="BL145" s="22" t="s">
        <v>173</v>
      </c>
      <c r="BM145" s="22" t="s">
        <v>285</v>
      </c>
    </row>
    <row r="146" spans="2:65" s="1" customFormat="1" ht="162">
      <c r="B146" s="39"/>
      <c r="C146" s="61"/>
      <c r="D146" s="199" t="s">
        <v>175</v>
      </c>
      <c r="E146" s="61"/>
      <c r="F146" s="200" t="s">
        <v>286</v>
      </c>
      <c r="G146" s="61"/>
      <c r="H146" s="61"/>
      <c r="I146" s="158"/>
      <c r="J146" s="61"/>
      <c r="K146" s="61"/>
      <c r="L146" s="59"/>
      <c r="M146" s="201"/>
      <c r="N146" s="40"/>
      <c r="O146" s="40"/>
      <c r="P146" s="40"/>
      <c r="Q146" s="40"/>
      <c r="R146" s="40"/>
      <c r="S146" s="40"/>
      <c r="T146" s="76"/>
      <c r="AT146" s="22" t="s">
        <v>175</v>
      </c>
      <c r="AU146" s="22" t="s">
        <v>88</v>
      </c>
    </row>
    <row r="147" spans="2:65" s="11" customFormat="1" ht="13.5">
      <c r="B147" s="202"/>
      <c r="C147" s="203"/>
      <c r="D147" s="199" t="s">
        <v>177</v>
      </c>
      <c r="E147" s="204" t="s">
        <v>30</v>
      </c>
      <c r="F147" s="205" t="s">
        <v>287</v>
      </c>
      <c r="G147" s="203"/>
      <c r="H147" s="206">
        <v>76.575000000000003</v>
      </c>
      <c r="I147" s="207"/>
      <c r="J147" s="203"/>
      <c r="K147" s="203"/>
      <c r="L147" s="208"/>
      <c r="M147" s="209"/>
      <c r="N147" s="210"/>
      <c r="O147" s="210"/>
      <c r="P147" s="210"/>
      <c r="Q147" s="210"/>
      <c r="R147" s="210"/>
      <c r="S147" s="210"/>
      <c r="T147" s="211"/>
      <c r="AT147" s="212" t="s">
        <v>177</v>
      </c>
      <c r="AU147" s="212" t="s">
        <v>88</v>
      </c>
      <c r="AV147" s="11" t="s">
        <v>88</v>
      </c>
      <c r="AW147" s="11" t="s">
        <v>37</v>
      </c>
      <c r="AX147" s="11" t="s">
        <v>74</v>
      </c>
      <c r="AY147" s="212" t="s">
        <v>166</v>
      </c>
    </row>
    <row r="148" spans="2:65" s="11" customFormat="1" ht="13.5">
      <c r="B148" s="202"/>
      <c r="C148" s="203"/>
      <c r="D148" s="199" t="s">
        <v>177</v>
      </c>
      <c r="E148" s="204" t="s">
        <v>116</v>
      </c>
      <c r="F148" s="205" t="s">
        <v>117</v>
      </c>
      <c r="G148" s="203"/>
      <c r="H148" s="206">
        <v>241.9</v>
      </c>
      <c r="I148" s="207"/>
      <c r="J148" s="203"/>
      <c r="K148" s="203"/>
      <c r="L148" s="208"/>
      <c r="M148" s="209"/>
      <c r="N148" s="210"/>
      <c r="O148" s="210"/>
      <c r="P148" s="210"/>
      <c r="Q148" s="210"/>
      <c r="R148" s="210"/>
      <c r="S148" s="210"/>
      <c r="T148" s="211"/>
      <c r="AT148" s="212" t="s">
        <v>177</v>
      </c>
      <c r="AU148" s="212" t="s">
        <v>88</v>
      </c>
      <c r="AV148" s="11" t="s">
        <v>88</v>
      </c>
      <c r="AW148" s="11" t="s">
        <v>37</v>
      </c>
      <c r="AX148" s="11" t="s">
        <v>74</v>
      </c>
      <c r="AY148" s="212" t="s">
        <v>166</v>
      </c>
    </row>
    <row r="149" spans="2:65" s="11" customFormat="1" ht="13.5">
      <c r="B149" s="202"/>
      <c r="C149" s="203"/>
      <c r="D149" s="199" t="s">
        <v>177</v>
      </c>
      <c r="E149" s="204" t="s">
        <v>112</v>
      </c>
      <c r="F149" s="205" t="s">
        <v>288</v>
      </c>
      <c r="G149" s="203"/>
      <c r="H149" s="206">
        <v>8.6</v>
      </c>
      <c r="I149" s="207"/>
      <c r="J149" s="203"/>
      <c r="K149" s="203"/>
      <c r="L149" s="208"/>
      <c r="M149" s="209"/>
      <c r="N149" s="210"/>
      <c r="O149" s="210"/>
      <c r="P149" s="210"/>
      <c r="Q149" s="210"/>
      <c r="R149" s="210"/>
      <c r="S149" s="210"/>
      <c r="T149" s="211"/>
      <c r="AT149" s="212" t="s">
        <v>177</v>
      </c>
      <c r="AU149" s="212" t="s">
        <v>88</v>
      </c>
      <c r="AV149" s="11" t="s">
        <v>88</v>
      </c>
      <c r="AW149" s="11" t="s">
        <v>37</v>
      </c>
      <c r="AX149" s="11" t="s">
        <v>74</v>
      </c>
      <c r="AY149" s="212" t="s">
        <v>166</v>
      </c>
    </row>
    <row r="150" spans="2:65" s="12" customFormat="1" ht="13.5">
      <c r="B150" s="223"/>
      <c r="C150" s="224"/>
      <c r="D150" s="199" t="s">
        <v>177</v>
      </c>
      <c r="E150" s="225" t="s">
        <v>114</v>
      </c>
      <c r="F150" s="226" t="s">
        <v>289</v>
      </c>
      <c r="G150" s="224"/>
      <c r="H150" s="227">
        <v>327.07499999999999</v>
      </c>
      <c r="I150" s="228"/>
      <c r="J150" s="224"/>
      <c r="K150" s="224"/>
      <c r="L150" s="229"/>
      <c r="M150" s="230"/>
      <c r="N150" s="231"/>
      <c r="O150" s="231"/>
      <c r="P150" s="231"/>
      <c r="Q150" s="231"/>
      <c r="R150" s="231"/>
      <c r="S150" s="231"/>
      <c r="T150" s="232"/>
      <c r="AT150" s="233" t="s">
        <v>177</v>
      </c>
      <c r="AU150" s="233" t="s">
        <v>88</v>
      </c>
      <c r="AV150" s="12" t="s">
        <v>173</v>
      </c>
      <c r="AW150" s="12" t="s">
        <v>37</v>
      </c>
      <c r="AX150" s="12" t="s">
        <v>79</v>
      </c>
      <c r="AY150" s="233" t="s">
        <v>166</v>
      </c>
    </row>
    <row r="151" spans="2:65" s="1" customFormat="1" ht="25.5" customHeight="1">
      <c r="B151" s="39"/>
      <c r="C151" s="187" t="s">
        <v>290</v>
      </c>
      <c r="D151" s="187" t="s">
        <v>168</v>
      </c>
      <c r="E151" s="188" t="s">
        <v>291</v>
      </c>
      <c r="F151" s="189" t="s">
        <v>292</v>
      </c>
      <c r="G151" s="190" t="s">
        <v>171</v>
      </c>
      <c r="H151" s="191">
        <v>18.7</v>
      </c>
      <c r="I151" s="192"/>
      <c r="J151" s="193">
        <f>ROUND(I151*H151,2)</f>
        <v>0</v>
      </c>
      <c r="K151" s="189" t="s">
        <v>172</v>
      </c>
      <c r="L151" s="59"/>
      <c r="M151" s="194" t="s">
        <v>30</v>
      </c>
      <c r="N151" s="195" t="s">
        <v>45</v>
      </c>
      <c r="O151" s="40"/>
      <c r="P151" s="196">
        <f>O151*H151</f>
        <v>0</v>
      </c>
      <c r="Q151" s="196">
        <v>0</v>
      </c>
      <c r="R151" s="196">
        <f>Q151*H151</f>
        <v>0</v>
      </c>
      <c r="S151" s="196">
        <v>0</v>
      </c>
      <c r="T151" s="197">
        <f>S151*H151</f>
        <v>0</v>
      </c>
      <c r="AR151" s="22" t="s">
        <v>173</v>
      </c>
      <c r="AT151" s="22" t="s">
        <v>168</v>
      </c>
      <c r="AU151" s="22" t="s">
        <v>88</v>
      </c>
      <c r="AY151" s="22" t="s">
        <v>166</v>
      </c>
      <c r="BE151" s="198">
        <f>IF(N151="základní",J151,0)</f>
        <v>0</v>
      </c>
      <c r="BF151" s="198">
        <f>IF(N151="snížená",J151,0)</f>
        <v>0</v>
      </c>
      <c r="BG151" s="198">
        <f>IF(N151="zákl. přenesená",J151,0)</f>
        <v>0</v>
      </c>
      <c r="BH151" s="198">
        <f>IF(N151="sníž. přenesená",J151,0)</f>
        <v>0</v>
      </c>
      <c r="BI151" s="198">
        <f>IF(N151="nulová",J151,0)</f>
        <v>0</v>
      </c>
      <c r="BJ151" s="22" t="s">
        <v>79</v>
      </c>
      <c r="BK151" s="198">
        <f>ROUND(I151*H151,2)</f>
        <v>0</v>
      </c>
      <c r="BL151" s="22" t="s">
        <v>173</v>
      </c>
      <c r="BM151" s="22" t="s">
        <v>293</v>
      </c>
    </row>
    <row r="152" spans="2:65" s="1" customFormat="1" ht="121.5">
      <c r="B152" s="39"/>
      <c r="C152" s="61"/>
      <c r="D152" s="199" t="s">
        <v>175</v>
      </c>
      <c r="E152" s="61"/>
      <c r="F152" s="200" t="s">
        <v>294</v>
      </c>
      <c r="G152" s="61"/>
      <c r="H152" s="61"/>
      <c r="I152" s="158"/>
      <c r="J152" s="61"/>
      <c r="K152" s="61"/>
      <c r="L152" s="59"/>
      <c r="M152" s="201"/>
      <c r="N152" s="40"/>
      <c r="O152" s="40"/>
      <c r="P152" s="40"/>
      <c r="Q152" s="40"/>
      <c r="R152" s="40"/>
      <c r="S152" s="40"/>
      <c r="T152" s="76"/>
      <c r="AT152" s="22" t="s">
        <v>175</v>
      </c>
      <c r="AU152" s="22" t="s">
        <v>88</v>
      </c>
    </row>
    <row r="153" spans="2:65" s="11" customFormat="1" ht="13.5">
      <c r="B153" s="202"/>
      <c r="C153" s="203"/>
      <c r="D153" s="199" t="s">
        <v>177</v>
      </c>
      <c r="E153" s="204" t="s">
        <v>30</v>
      </c>
      <c r="F153" s="205" t="s">
        <v>106</v>
      </c>
      <c r="G153" s="203"/>
      <c r="H153" s="206">
        <v>18.7</v>
      </c>
      <c r="I153" s="207"/>
      <c r="J153" s="203"/>
      <c r="K153" s="203"/>
      <c r="L153" s="208"/>
      <c r="M153" s="209"/>
      <c r="N153" s="210"/>
      <c r="O153" s="210"/>
      <c r="P153" s="210"/>
      <c r="Q153" s="210"/>
      <c r="R153" s="210"/>
      <c r="S153" s="210"/>
      <c r="T153" s="211"/>
      <c r="AT153" s="212" t="s">
        <v>177</v>
      </c>
      <c r="AU153" s="212" t="s">
        <v>88</v>
      </c>
      <c r="AV153" s="11" t="s">
        <v>88</v>
      </c>
      <c r="AW153" s="11" t="s">
        <v>37</v>
      </c>
      <c r="AX153" s="11" t="s">
        <v>79</v>
      </c>
      <c r="AY153" s="212" t="s">
        <v>166</v>
      </c>
    </row>
    <row r="154" spans="2:65" s="10" customFormat="1" ht="29.85" customHeight="1">
      <c r="B154" s="171"/>
      <c r="C154" s="172"/>
      <c r="D154" s="173" t="s">
        <v>73</v>
      </c>
      <c r="E154" s="185" t="s">
        <v>193</v>
      </c>
      <c r="F154" s="185" t="s">
        <v>295</v>
      </c>
      <c r="G154" s="172"/>
      <c r="H154" s="172"/>
      <c r="I154" s="175"/>
      <c r="J154" s="186">
        <f>BK154</f>
        <v>0</v>
      </c>
      <c r="K154" s="172"/>
      <c r="L154" s="177"/>
      <c r="M154" s="178"/>
      <c r="N154" s="179"/>
      <c r="O154" s="179"/>
      <c r="P154" s="180">
        <f>SUM(P155:P174)</f>
        <v>0</v>
      </c>
      <c r="Q154" s="179"/>
      <c r="R154" s="180">
        <f>SUM(R155:R174)</f>
        <v>57.722280000000005</v>
      </c>
      <c r="S154" s="179"/>
      <c r="T154" s="181">
        <f>SUM(T155:T174)</f>
        <v>0</v>
      </c>
      <c r="AR154" s="182" t="s">
        <v>79</v>
      </c>
      <c r="AT154" s="183" t="s">
        <v>73</v>
      </c>
      <c r="AU154" s="183" t="s">
        <v>79</v>
      </c>
      <c r="AY154" s="182" t="s">
        <v>166</v>
      </c>
      <c r="BK154" s="184">
        <f>SUM(BK155:BK174)</f>
        <v>0</v>
      </c>
    </row>
    <row r="155" spans="2:65" s="1" customFormat="1" ht="51" customHeight="1">
      <c r="B155" s="39"/>
      <c r="C155" s="187" t="s">
        <v>296</v>
      </c>
      <c r="D155" s="187" t="s">
        <v>168</v>
      </c>
      <c r="E155" s="188" t="s">
        <v>297</v>
      </c>
      <c r="F155" s="189" t="s">
        <v>298</v>
      </c>
      <c r="G155" s="190" t="s">
        <v>171</v>
      </c>
      <c r="H155" s="191">
        <v>327.07499999999999</v>
      </c>
      <c r="I155" s="192"/>
      <c r="J155" s="193">
        <f>ROUND(I155*H155,2)</f>
        <v>0</v>
      </c>
      <c r="K155" s="189" t="s">
        <v>172</v>
      </c>
      <c r="L155" s="59"/>
      <c r="M155" s="194" t="s">
        <v>30</v>
      </c>
      <c r="N155" s="195" t="s">
        <v>45</v>
      </c>
      <c r="O155" s="40"/>
      <c r="P155" s="196">
        <f>O155*H155</f>
        <v>0</v>
      </c>
      <c r="Q155" s="196">
        <v>0</v>
      </c>
      <c r="R155" s="196">
        <f>Q155*H155</f>
        <v>0</v>
      </c>
      <c r="S155" s="196">
        <v>0</v>
      </c>
      <c r="T155" s="197">
        <f>S155*H155</f>
        <v>0</v>
      </c>
      <c r="AR155" s="22" t="s">
        <v>173</v>
      </c>
      <c r="AT155" s="22" t="s">
        <v>168</v>
      </c>
      <c r="AU155" s="22" t="s">
        <v>88</v>
      </c>
      <c r="AY155" s="22" t="s">
        <v>166</v>
      </c>
      <c r="BE155" s="198">
        <f>IF(N155="základní",J155,0)</f>
        <v>0</v>
      </c>
      <c r="BF155" s="198">
        <f>IF(N155="snížená",J155,0)</f>
        <v>0</v>
      </c>
      <c r="BG155" s="198">
        <f>IF(N155="zákl. přenesená",J155,0)</f>
        <v>0</v>
      </c>
      <c r="BH155" s="198">
        <f>IF(N155="sníž. přenesená",J155,0)</f>
        <v>0</v>
      </c>
      <c r="BI155" s="198">
        <f>IF(N155="nulová",J155,0)</f>
        <v>0</v>
      </c>
      <c r="BJ155" s="22" t="s">
        <v>79</v>
      </c>
      <c r="BK155" s="198">
        <f>ROUND(I155*H155,2)</f>
        <v>0</v>
      </c>
      <c r="BL155" s="22" t="s">
        <v>173</v>
      </c>
      <c r="BM155" s="22" t="s">
        <v>299</v>
      </c>
    </row>
    <row r="156" spans="2:65" s="1" customFormat="1" ht="243">
      <c r="B156" s="39"/>
      <c r="C156" s="61"/>
      <c r="D156" s="199" t="s">
        <v>175</v>
      </c>
      <c r="E156" s="61"/>
      <c r="F156" s="200" t="s">
        <v>300</v>
      </c>
      <c r="G156" s="61"/>
      <c r="H156" s="61"/>
      <c r="I156" s="158"/>
      <c r="J156" s="61"/>
      <c r="K156" s="61"/>
      <c r="L156" s="59"/>
      <c r="M156" s="201"/>
      <c r="N156" s="40"/>
      <c r="O156" s="40"/>
      <c r="P156" s="40"/>
      <c r="Q156" s="40"/>
      <c r="R156" s="40"/>
      <c r="S156" s="40"/>
      <c r="T156" s="76"/>
      <c r="AT156" s="22" t="s">
        <v>175</v>
      </c>
      <c r="AU156" s="22" t="s">
        <v>88</v>
      </c>
    </row>
    <row r="157" spans="2:65" s="11" customFormat="1" ht="13.5">
      <c r="B157" s="202"/>
      <c r="C157" s="203"/>
      <c r="D157" s="199" t="s">
        <v>177</v>
      </c>
      <c r="E157" s="204" t="s">
        <v>30</v>
      </c>
      <c r="F157" s="205" t="s">
        <v>114</v>
      </c>
      <c r="G157" s="203"/>
      <c r="H157" s="206">
        <v>327.07499999999999</v>
      </c>
      <c r="I157" s="207"/>
      <c r="J157" s="203"/>
      <c r="K157" s="203"/>
      <c r="L157" s="208"/>
      <c r="M157" s="209"/>
      <c r="N157" s="210"/>
      <c r="O157" s="210"/>
      <c r="P157" s="210"/>
      <c r="Q157" s="210"/>
      <c r="R157" s="210"/>
      <c r="S157" s="210"/>
      <c r="T157" s="211"/>
      <c r="AT157" s="212" t="s">
        <v>177</v>
      </c>
      <c r="AU157" s="212" t="s">
        <v>88</v>
      </c>
      <c r="AV157" s="11" t="s">
        <v>88</v>
      </c>
      <c r="AW157" s="11" t="s">
        <v>37</v>
      </c>
      <c r="AX157" s="11" t="s">
        <v>79</v>
      </c>
      <c r="AY157" s="212" t="s">
        <v>166</v>
      </c>
    </row>
    <row r="158" spans="2:65" s="1" customFormat="1" ht="16.5" customHeight="1">
      <c r="B158" s="39"/>
      <c r="C158" s="213" t="s">
        <v>301</v>
      </c>
      <c r="D158" s="213" t="s">
        <v>204</v>
      </c>
      <c r="E158" s="214" t="s">
        <v>302</v>
      </c>
      <c r="F158" s="215" t="s">
        <v>303</v>
      </c>
      <c r="G158" s="216" t="s">
        <v>207</v>
      </c>
      <c r="H158" s="217">
        <v>3.4740000000000002</v>
      </c>
      <c r="I158" s="218"/>
      <c r="J158" s="219">
        <f>ROUND(I158*H158,2)</f>
        <v>0</v>
      </c>
      <c r="K158" s="215" t="s">
        <v>172</v>
      </c>
      <c r="L158" s="220"/>
      <c r="M158" s="221" t="s">
        <v>30</v>
      </c>
      <c r="N158" s="222" t="s">
        <v>45</v>
      </c>
      <c r="O158" s="40"/>
      <c r="P158" s="196">
        <f>O158*H158</f>
        <v>0</v>
      </c>
      <c r="Q158" s="196">
        <v>1</v>
      </c>
      <c r="R158" s="196">
        <f>Q158*H158</f>
        <v>3.4740000000000002</v>
      </c>
      <c r="S158" s="196">
        <v>0</v>
      </c>
      <c r="T158" s="197">
        <f>S158*H158</f>
        <v>0</v>
      </c>
      <c r="AR158" s="22" t="s">
        <v>208</v>
      </c>
      <c r="AT158" s="22" t="s">
        <v>204</v>
      </c>
      <c r="AU158" s="22" t="s">
        <v>88</v>
      </c>
      <c r="AY158" s="22" t="s">
        <v>166</v>
      </c>
      <c r="BE158" s="198">
        <f>IF(N158="základní",J158,0)</f>
        <v>0</v>
      </c>
      <c r="BF158" s="198">
        <f>IF(N158="snížená",J158,0)</f>
        <v>0</v>
      </c>
      <c r="BG158" s="198">
        <f>IF(N158="zákl. přenesená",J158,0)</f>
        <v>0</v>
      </c>
      <c r="BH158" s="198">
        <f>IF(N158="sníž. přenesená",J158,0)</f>
        <v>0</v>
      </c>
      <c r="BI158" s="198">
        <f>IF(N158="nulová",J158,0)</f>
        <v>0</v>
      </c>
      <c r="BJ158" s="22" t="s">
        <v>79</v>
      </c>
      <c r="BK158" s="198">
        <f>ROUND(I158*H158,2)</f>
        <v>0</v>
      </c>
      <c r="BL158" s="22" t="s">
        <v>173</v>
      </c>
      <c r="BM158" s="22" t="s">
        <v>304</v>
      </c>
    </row>
    <row r="159" spans="2:65" s="11" customFormat="1" ht="13.5">
      <c r="B159" s="202"/>
      <c r="C159" s="203"/>
      <c r="D159" s="199" t="s">
        <v>177</v>
      </c>
      <c r="E159" s="204" t="s">
        <v>30</v>
      </c>
      <c r="F159" s="205" t="s">
        <v>305</v>
      </c>
      <c r="G159" s="203"/>
      <c r="H159" s="206">
        <v>3.4740000000000002</v>
      </c>
      <c r="I159" s="207"/>
      <c r="J159" s="203"/>
      <c r="K159" s="203"/>
      <c r="L159" s="208"/>
      <c r="M159" s="209"/>
      <c r="N159" s="210"/>
      <c r="O159" s="210"/>
      <c r="P159" s="210"/>
      <c r="Q159" s="210"/>
      <c r="R159" s="210"/>
      <c r="S159" s="210"/>
      <c r="T159" s="211"/>
      <c r="AT159" s="212" t="s">
        <v>177</v>
      </c>
      <c r="AU159" s="212" t="s">
        <v>88</v>
      </c>
      <c r="AV159" s="11" t="s">
        <v>88</v>
      </c>
      <c r="AW159" s="11" t="s">
        <v>37</v>
      </c>
      <c r="AX159" s="11" t="s">
        <v>79</v>
      </c>
      <c r="AY159" s="212" t="s">
        <v>166</v>
      </c>
    </row>
    <row r="160" spans="2:65" s="1" customFormat="1" ht="25.5" customHeight="1">
      <c r="B160" s="39"/>
      <c r="C160" s="187" t="s">
        <v>306</v>
      </c>
      <c r="D160" s="187" t="s">
        <v>168</v>
      </c>
      <c r="E160" s="188" t="s">
        <v>307</v>
      </c>
      <c r="F160" s="189" t="s">
        <v>308</v>
      </c>
      <c r="G160" s="190" t="s">
        <v>171</v>
      </c>
      <c r="H160" s="191">
        <v>263.315</v>
      </c>
      <c r="I160" s="192"/>
      <c r="J160" s="193">
        <f>ROUND(I160*H160,2)</f>
        <v>0</v>
      </c>
      <c r="K160" s="189" t="s">
        <v>172</v>
      </c>
      <c r="L160" s="59"/>
      <c r="M160" s="194" t="s">
        <v>30</v>
      </c>
      <c r="N160" s="195" t="s">
        <v>45</v>
      </c>
      <c r="O160" s="40"/>
      <c r="P160" s="196">
        <f>O160*H160</f>
        <v>0</v>
      </c>
      <c r="Q160" s="196">
        <v>0</v>
      </c>
      <c r="R160" s="196">
        <f>Q160*H160</f>
        <v>0</v>
      </c>
      <c r="S160" s="196">
        <v>0</v>
      </c>
      <c r="T160" s="197">
        <f>S160*H160</f>
        <v>0</v>
      </c>
      <c r="AR160" s="22" t="s">
        <v>173</v>
      </c>
      <c r="AT160" s="22" t="s">
        <v>168</v>
      </c>
      <c r="AU160" s="22" t="s">
        <v>88</v>
      </c>
      <c r="AY160" s="22" t="s">
        <v>166</v>
      </c>
      <c r="BE160" s="198">
        <f>IF(N160="základní",J160,0)</f>
        <v>0</v>
      </c>
      <c r="BF160" s="198">
        <f>IF(N160="snížená",J160,0)</f>
        <v>0</v>
      </c>
      <c r="BG160" s="198">
        <f>IF(N160="zákl. přenesená",J160,0)</f>
        <v>0</v>
      </c>
      <c r="BH160" s="198">
        <f>IF(N160="sníž. přenesená",J160,0)</f>
        <v>0</v>
      </c>
      <c r="BI160" s="198">
        <f>IF(N160="nulová",J160,0)</f>
        <v>0</v>
      </c>
      <c r="BJ160" s="22" t="s">
        <v>79</v>
      </c>
      <c r="BK160" s="198">
        <f>ROUND(I160*H160,2)</f>
        <v>0</v>
      </c>
      <c r="BL160" s="22" t="s">
        <v>173</v>
      </c>
      <c r="BM160" s="22" t="s">
        <v>309</v>
      </c>
    </row>
    <row r="161" spans="2:65" s="11" customFormat="1" ht="13.5">
      <c r="B161" s="202"/>
      <c r="C161" s="203"/>
      <c r="D161" s="199" t="s">
        <v>177</v>
      </c>
      <c r="E161" s="204" t="s">
        <v>30</v>
      </c>
      <c r="F161" s="205" t="s">
        <v>310</v>
      </c>
      <c r="G161" s="203"/>
      <c r="H161" s="206">
        <v>12.815</v>
      </c>
      <c r="I161" s="207"/>
      <c r="J161" s="203"/>
      <c r="K161" s="203"/>
      <c r="L161" s="208"/>
      <c r="M161" s="209"/>
      <c r="N161" s="210"/>
      <c r="O161" s="210"/>
      <c r="P161" s="210"/>
      <c r="Q161" s="210"/>
      <c r="R161" s="210"/>
      <c r="S161" s="210"/>
      <c r="T161" s="211"/>
      <c r="AT161" s="212" t="s">
        <v>177</v>
      </c>
      <c r="AU161" s="212" t="s">
        <v>88</v>
      </c>
      <c r="AV161" s="11" t="s">
        <v>88</v>
      </c>
      <c r="AW161" s="11" t="s">
        <v>37</v>
      </c>
      <c r="AX161" s="11" t="s">
        <v>74</v>
      </c>
      <c r="AY161" s="212" t="s">
        <v>166</v>
      </c>
    </row>
    <row r="162" spans="2:65" s="11" customFormat="1" ht="13.5">
      <c r="B162" s="202"/>
      <c r="C162" s="203"/>
      <c r="D162" s="199" t="s">
        <v>177</v>
      </c>
      <c r="E162" s="204" t="s">
        <v>30</v>
      </c>
      <c r="F162" s="205" t="s">
        <v>311</v>
      </c>
      <c r="G162" s="203"/>
      <c r="H162" s="206">
        <v>250.5</v>
      </c>
      <c r="I162" s="207"/>
      <c r="J162" s="203"/>
      <c r="K162" s="203"/>
      <c r="L162" s="208"/>
      <c r="M162" s="209"/>
      <c r="N162" s="210"/>
      <c r="O162" s="210"/>
      <c r="P162" s="210"/>
      <c r="Q162" s="210"/>
      <c r="R162" s="210"/>
      <c r="S162" s="210"/>
      <c r="T162" s="211"/>
      <c r="AT162" s="212" t="s">
        <v>177</v>
      </c>
      <c r="AU162" s="212" t="s">
        <v>88</v>
      </c>
      <c r="AV162" s="11" t="s">
        <v>88</v>
      </c>
      <c r="AW162" s="11" t="s">
        <v>37</v>
      </c>
      <c r="AX162" s="11" t="s">
        <v>74</v>
      </c>
      <c r="AY162" s="212" t="s">
        <v>166</v>
      </c>
    </row>
    <row r="163" spans="2:65" s="12" customFormat="1" ht="13.5">
      <c r="B163" s="223"/>
      <c r="C163" s="224"/>
      <c r="D163" s="199" t="s">
        <v>177</v>
      </c>
      <c r="E163" s="225" t="s">
        <v>124</v>
      </c>
      <c r="F163" s="226" t="s">
        <v>289</v>
      </c>
      <c r="G163" s="224"/>
      <c r="H163" s="227">
        <v>263.315</v>
      </c>
      <c r="I163" s="228"/>
      <c r="J163" s="224"/>
      <c r="K163" s="224"/>
      <c r="L163" s="229"/>
      <c r="M163" s="230"/>
      <c r="N163" s="231"/>
      <c r="O163" s="231"/>
      <c r="P163" s="231"/>
      <c r="Q163" s="231"/>
      <c r="R163" s="231"/>
      <c r="S163" s="231"/>
      <c r="T163" s="232"/>
      <c r="AT163" s="233" t="s">
        <v>177</v>
      </c>
      <c r="AU163" s="233" t="s">
        <v>88</v>
      </c>
      <c r="AV163" s="12" t="s">
        <v>173</v>
      </c>
      <c r="AW163" s="12" t="s">
        <v>37</v>
      </c>
      <c r="AX163" s="12" t="s">
        <v>79</v>
      </c>
      <c r="AY163" s="233" t="s">
        <v>166</v>
      </c>
    </row>
    <row r="164" spans="2:65" s="1" customFormat="1" ht="25.5" customHeight="1">
      <c r="B164" s="39"/>
      <c r="C164" s="187" t="s">
        <v>312</v>
      </c>
      <c r="D164" s="187" t="s">
        <v>168</v>
      </c>
      <c r="E164" s="188" t="s">
        <v>313</v>
      </c>
      <c r="F164" s="189" t="s">
        <v>314</v>
      </c>
      <c r="G164" s="190" t="s">
        <v>171</v>
      </c>
      <c r="H164" s="191">
        <v>314.26</v>
      </c>
      <c r="I164" s="192"/>
      <c r="J164" s="193">
        <f>ROUND(I164*H164,2)</f>
        <v>0</v>
      </c>
      <c r="K164" s="189" t="s">
        <v>172</v>
      </c>
      <c r="L164" s="59"/>
      <c r="M164" s="194" t="s">
        <v>30</v>
      </c>
      <c r="N164" s="195" t="s">
        <v>45</v>
      </c>
      <c r="O164" s="40"/>
      <c r="P164" s="196">
        <f>O164*H164</f>
        <v>0</v>
      </c>
      <c r="Q164" s="196">
        <v>0</v>
      </c>
      <c r="R164" s="196">
        <f>Q164*H164</f>
        <v>0</v>
      </c>
      <c r="S164" s="196">
        <v>0</v>
      </c>
      <c r="T164" s="197">
        <f>S164*H164</f>
        <v>0</v>
      </c>
      <c r="AR164" s="22" t="s">
        <v>173</v>
      </c>
      <c r="AT164" s="22" t="s">
        <v>168</v>
      </c>
      <c r="AU164" s="22" t="s">
        <v>88</v>
      </c>
      <c r="AY164" s="22" t="s">
        <v>166</v>
      </c>
      <c r="BE164" s="198">
        <f>IF(N164="základní",J164,0)</f>
        <v>0</v>
      </c>
      <c r="BF164" s="198">
        <f>IF(N164="snížená",J164,0)</f>
        <v>0</v>
      </c>
      <c r="BG164" s="198">
        <f>IF(N164="zákl. přenesená",J164,0)</f>
        <v>0</v>
      </c>
      <c r="BH164" s="198">
        <f>IF(N164="sníž. přenesená",J164,0)</f>
        <v>0</v>
      </c>
      <c r="BI164" s="198">
        <f>IF(N164="nulová",J164,0)</f>
        <v>0</v>
      </c>
      <c r="BJ164" s="22" t="s">
        <v>79</v>
      </c>
      <c r="BK164" s="198">
        <f>ROUND(I164*H164,2)</f>
        <v>0</v>
      </c>
      <c r="BL164" s="22" t="s">
        <v>173</v>
      </c>
      <c r="BM164" s="22" t="s">
        <v>315</v>
      </c>
    </row>
    <row r="165" spans="2:65" s="11" customFormat="1" ht="13.5">
      <c r="B165" s="202"/>
      <c r="C165" s="203"/>
      <c r="D165" s="199" t="s">
        <v>177</v>
      </c>
      <c r="E165" s="204" t="s">
        <v>30</v>
      </c>
      <c r="F165" s="205" t="s">
        <v>316</v>
      </c>
      <c r="G165" s="203"/>
      <c r="H165" s="206">
        <v>63.76</v>
      </c>
      <c r="I165" s="207"/>
      <c r="J165" s="203"/>
      <c r="K165" s="203"/>
      <c r="L165" s="208"/>
      <c r="M165" s="209"/>
      <c r="N165" s="210"/>
      <c r="O165" s="210"/>
      <c r="P165" s="210"/>
      <c r="Q165" s="210"/>
      <c r="R165" s="210"/>
      <c r="S165" s="210"/>
      <c r="T165" s="211"/>
      <c r="AT165" s="212" t="s">
        <v>177</v>
      </c>
      <c r="AU165" s="212" t="s">
        <v>88</v>
      </c>
      <c r="AV165" s="11" t="s">
        <v>88</v>
      </c>
      <c r="AW165" s="11" t="s">
        <v>37</v>
      </c>
      <c r="AX165" s="11" t="s">
        <v>74</v>
      </c>
      <c r="AY165" s="212" t="s">
        <v>166</v>
      </c>
    </row>
    <row r="166" spans="2:65" s="11" customFormat="1" ht="13.5">
      <c r="B166" s="202"/>
      <c r="C166" s="203"/>
      <c r="D166" s="199" t="s">
        <v>177</v>
      </c>
      <c r="E166" s="204" t="s">
        <v>30</v>
      </c>
      <c r="F166" s="205" t="s">
        <v>311</v>
      </c>
      <c r="G166" s="203"/>
      <c r="H166" s="206">
        <v>250.5</v>
      </c>
      <c r="I166" s="207"/>
      <c r="J166" s="203"/>
      <c r="K166" s="203"/>
      <c r="L166" s="208"/>
      <c r="M166" s="209"/>
      <c r="N166" s="210"/>
      <c r="O166" s="210"/>
      <c r="P166" s="210"/>
      <c r="Q166" s="210"/>
      <c r="R166" s="210"/>
      <c r="S166" s="210"/>
      <c r="T166" s="211"/>
      <c r="AT166" s="212" t="s">
        <v>177</v>
      </c>
      <c r="AU166" s="212" t="s">
        <v>88</v>
      </c>
      <c r="AV166" s="11" t="s">
        <v>88</v>
      </c>
      <c r="AW166" s="11" t="s">
        <v>37</v>
      </c>
      <c r="AX166" s="11" t="s">
        <v>74</v>
      </c>
      <c r="AY166" s="212" t="s">
        <v>166</v>
      </c>
    </row>
    <row r="167" spans="2:65" s="12" customFormat="1" ht="13.5">
      <c r="B167" s="223"/>
      <c r="C167" s="224"/>
      <c r="D167" s="199" t="s">
        <v>177</v>
      </c>
      <c r="E167" s="225" t="s">
        <v>126</v>
      </c>
      <c r="F167" s="226" t="s">
        <v>289</v>
      </c>
      <c r="G167" s="224"/>
      <c r="H167" s="227">
        <v>314.26</v>
      </c>
      <c r="I167" s="228"/>
      <c r="J167" s="224"/>
      <c r="K167" s="224"/>
      <c r="L167" s="229"/>
      <c r="M167" s="230"/>
      <c r="N167" s="231"/>
      <c r="O167" s="231"/>
      <c r="P167" s="231"/>
      <c r="Q167" s="231"/>
      <c r="R167" s="231"/>
      <c r="S167" s="231"/>
      <c r="T167" s="232"/>
      <c r="AT167" s="233" t="s">
        <v>177</v>
      </c>
      <c r="AU167" s="233" t="s">
        <v>88</v>
      </c>
      <c r="AV167" s="12" t="s">
        <v>173</v>
      </c>
      <c r="AW167" s="12" t="s">
        <v>37</v>
      </c>
      <c r="AX167" s="12" t="s">
        <v>79</v>
      </c>
      <c r="AY167" s="233" t="s">
        <v>166</v>
      </c>
    </row>
    <row r="168" spans="2:65" s="1" customFormat="1" ht="51" customHeight="1">
      <c r="B168" s="39"/>
      <c r="C168" s="187" t="s">
        <v>317</v>
      </c>
      <c r="D168" s="187" t="s">
        <v>168</v>
      </c>
      <c r="E168" s="188" t="s">
        <v>318</v>
      </c>
      <c r="F168" s="189" t="s">
        <v>319</v>
      </c>
      <c r="G168" s="190" t="s">
        <v>171</v>
      </c>
      <c r="H168" s="191">
        <v>250.5</v>
      </c>
      <c r="I168" s="192"/>
      <c r="J168" s="193">
        <f>ROUND(I168*H168,2)</f>
        <v>0</v>
      </c>
      <c r="K168" s="189" t="s">
        <v>172</v>
      </c>
      <c r="L168" s="59"/>
      <c r="M168" s="194" t="s">
        <v>30</v>
      </c>
      <c r="N168" s="195" t="s">
        <v>45</v>
      </c>
      <c r="O168" s="40"/>
      <c r="P168" s="196">
        <f>O168*H168</f>
        <v>0</v>
      </c>
      <c r="Q168" s="196">
        <v>8.4250000000000005E-2</v>
      </c>
      <c r="R168" s="196">
        <f>Q168*H168</f>
        <v>21.104625000000002</v>
      </c>
      <c r="S168" s="196">
        <v>0</v>
      </c>
      <c r="T168" s="197">
        <f>S168*H168</f>
        <v>0</v>
      </c>
      <c r="AR168" s="22" t="s">
        <v>173</v>
      </c>
      <c r="AT168" s="22" t="s">
        <v>168</v>
      </c>
      <c r="AU168" s="22" t="s">
        <v>88</v>
      </c>
      <c r="AY168" s="22" t="s">
        <v>166</v>
      </c>
      <c r="BE168" s="198">
        <f>IF(N168="základní",J168,0)</f>
        <v>0</v>
      </c>
      <c r="BF168" s="198">
        <f>IF(N168="snížená",J168,0)</f>
        <v>0</v>
      </c>
      <c r="BG168" s="198">
        <f>IF(N168="zákl. přenesená",J168,0)</f>
        <v>0</v>
      </c>
      <c r="BH168" s="198">
        <f>IF(N168="sníž. přenesená",J168,0)</f>
        <v>0</v>
      </c>
      <c r="BI168" s="198">
        <f>IF(N168="nulová",J168,0)</f>
        <v>0</v>
      </c>
      <c r="BJ168" s="22" t="s">
        <v>79</v>
      </c>
      <c r="BK168" s="198">
        <f>ROUND(I168*H168,2)</f>
        <v>0</v>
      </c>
      <c r="BL168" s="22" t="s">
        <v>173</v>
      </c>
      <c r="BM168" s="22" t="s">
        <v>320</v>
      </c>
    </row>
    <row r="169" spans="2:65" s="1" customFormat="1" ht="121.5">
      <c r="B169" s="39"/>
      <c r="C169" s="61"/>
      <c r="D169" s="199" t="s">
        <v>175</v>
      </c>
      <c r="E169" s="61"/>
      <c r="F169" s="200" t="s">
        <v>321</v>
      </c>
      <c r="G169" s="61"/>
      <c r="H169" s="61"/>
      <c r="I169" s="158"/>
      <c r="J169" s="61"/>
      <c r="K169" s="61"/>
      <c r="L169" s="59"/>
      <c r="M169" s="201"/>
      <c r="N169" s="40"/>
      <c r="O169" s="40"/>
      <c r="P169" s="40"/>
      <c r="Q169" s="40"/>
      <c r="R169" s="40"/>
      <c r="S169" s="40"/>
      <c r="T169" s="76"/>
      <c r="AT169" s="22" t="s">
        <v>175</v>
      </c>
      <c r="AU169" s="22" t="s">
        <v>88</v>
      </c>
    </row>
    <row r="170" spans="2:65" s="11" customFormat="1" ht="13.5">
      <c r="B170" s="202"/>
      <c r="C170" s="203"/>
      <c r="D170" s="199" t="s">
        <v>177</v>
      </c>
      <c r="E170" s="204" t="s">
        <v>30</v>
      </c>
      <c r="F170" s="205" t="s">
        <v>322</v>
      </c>
      <c r="G170" s="203"/>
      <c r="H170" s="206">
        <v>250.5</v>
      </c>
      <c r="I170" s="207"/>
      <c r="J170" s="203"/>
      <c r="K170" s="203"/>
      <c r="L170" s="208"/>
      <c r="M170" s="209"/>
      <c r="N170" s="210"/>
      <c r="O170" s="210"/>
      <c r="P170" s="210"/>
      <c r="Q170" s="210"/>
      <c r="R170" s="210"/>
      <c r="S170" s="210"/>
      <c r="T170" s="211"/>
      <c r="AT170" s="212" t="s">
        <v>177</v>
      </c>
      <c r="AU170" s="212" t="s">
        <v>88</v>
      </c>
      <c r="AV170" s="11" t="s">
        <v>88</v>
      </c>
      <c r="AW170" s="11" t="s">
        <v>37</v>
      </c>
      <c r="AX170" s="11" t="s">
        <v>79</v>
      </c>
      <c r="AY170" s="212" t="s">
        <v>166</v>
      </c>
    </row>
    <row r="171" spans="2:65" s="1" customFormat="1" ht="16.5" customHeight="1">
      <c r="B171" s="39"/>
      <c r="C171" s="213" t="s">
        <v>323</v>
      </c>
      <c r="D171" s="213" t="s">
        <v>204</v>
      </c>
      <c r="E171" s="214" t="s">
        <v>324</v>
      </c>
      <c r="F171" s="215" t="s">
        <v>325</v>
      </c>
      <c r="G171" s="216" t="s">
        <v>171</v>
      </c>
      <c r="H171" s="217">
        <v>244.31899999999999</v>
      </c>
      <c r="I171" s="218"/>
      <c r="J171" s="219">
        <f>ROUND(I171*H171,2)</f>
        <v>0</v>
      </c>
      <c r="K171" s="215" t="s">
        <v>172</v>
      </c>
      <c r="L171" s="220"/>
      <c r="M171" s="221" t="s">
        <v>30</v>
      </c>
      <c r="N171" s="222" t="s">
        <v>45</v>
      </c>
      <c r="O171" s="40"/>
      <c r="P171" s="196">
        <f>O171*H171</f>
        <v>0</v>
      </c>
      <c r="Q171" s="196">
        <v>0.13100000000000001</v>
      </c>
      <c r="R171" s="196">
        <f>Q171*H171</f>
        <v>32.005789</v>
      </c>
      <c r="S171" s="196">
        <v>0</v>
      </c>
      <c r="T171" s="197">
        <f>S171*H171</f>
        <v>0</v>
      </c>
      <c r="AR171" s="22" t="s">
        <v>208</v>
      </c>
      <c r="AT171" s="22" t="s">
        <v>204</v>
      </c>
      <c r="AU171" s="22" t="s">
        <v>88</v>
      </c>
      <c r="AY171" s="22" t="s">
        <v>166</v>
      </c>
      <c r="BE171" s="198">
        <f>IF(N171="základní",J171,0)</f>
        <v>0</v>
      </c>
      <c r="BF171" s="198">
        <f>IF(N171="snížená",J171,0)</f>
        <v>0</v>
      </c>
      <c r="BG171" s="198">
        <f>IF(N171="zákl. přenesená",J171,0)</f>
        <v>0</v>
      </c>
      <c r="BH171" s="198">
        <f>IF(N171="sníž. přenesená",J171,0)</f>
        <v>0</v>
      </c>
      <c r="BI171" s="198">
        <f>IF(N171="nulová",J171,0)</f>
        <v>0</v>
      </c>
      <c r="BJ171" s="22" t="s">
        <v>79</v>
      </c>
      <c r="BK171" s="198">
        <f>ROUND(I171*H171,2)</f>
        <v>0</v>
      </c>
      <c r="BL171" s="22" t="s">
        <v>173</v>
      </c>
      <c r="BM171" s="22" t="s">
        <v>326</v>
      </c>
    </row>
    <row r="172" spans="2:65" s="11" customFormat="1" ht="13.5">
      <c r="B172" s="202"/>
      <c r="C172" s="203"/>
      <c r="D172" s="199" t="s">
        <v>177</v>
      </c>
      <c r="E172" s="204" t="s">
        <v>30</v>
      </c>
      <c r="F172" s="205" t="s">
        <v>327</v>
      </c>
      <c r="G172" s="203"/>
      <c r="H172" s="206">
        <v>244.31899999999999</v>
      </c>
      <c r="I172" s="207"/>
      <c r="J172" s="203"/>
      <c r="K172" s="203"/>
      <c r="L172" s="208"/>
      <c r="M172" s="209"/>
      <c r="N172" s="210"/>
      <c r="O172" s="210"/>
      <c r="P172" s="210"/>
      <c r="Q172" s="210"/>
      <c r="R172" s="210"/>
      <c r="S172" s="210"/>
      <c r="T172" s="211"/>
      <c r="AT172" s="212" t="s">
        <v>177</v>
      </c>
      <c r="AU172" s="212" t="s">
        <v>88</v>
      </c>
      <c r="AV172" s="11" t="s">
        <v>88</v>
      </c>
      <c r="AW172" s="11" t="s">
        <v>37</v>
      </c>
      <c r="AX172" s="11" t="s">
        <v>79</v>
      </c>
      <c r="AY172" s="212" t="s">
        <v>166</v>
      </c>
    </row>
    <row r="173" spans="2:65" s="1" customFormat="1" ht="16.5" customHeight="1">
      <c r="B173" s="39"/>
      <c r="C173" s="213" t="s">
        <v>328</v>
      </c>
      <c r="D173" s="213" t="s">
        <v>204</v>
      </c>
      <c r="E173" s="214" t="s">
        <v>329</v>
      </c>
      <c r="F173" s="215" t="s">
        <v>330</v>
      </c>
      <c r="G173" s="216" t="s">
        <v>171</v>
      </c>
      <c r="H173" s="217">
        <v>8.6859999999999999</v>
      </c>
      <c r="I173" s="218"/>
      <c r="J173" s="219">
        <f>ROUND(I173*H173,2)</f>
        <v>0</v>
      </c>
      <c r="K173" s="215" t="s">
        <v>172</v>
      </c>
      <c r="L173" s="220"/>
      <c r="M173" s="221" t="s">
        <v>30</v>
      </c>
      <c r="N173" s="222" t="s">
        <v>45</v>
      </c>
      <c r="O173" s="40"/>
      <c r="P173" s="196">
        <f>O173*H173</f>
        <v>0</v>
      </c>
      <c r="Q173" s="196">
        <v>0.13100000000000001</v>
      </c>
      <c r="R173" s="196">
        <f>Q173*H173</f>
        <v>1.137866</v>
      </c>
      <c r="S173" s="196">
        <v>0</v>
      </c>
      <c r="T173" s="197">
        <f>S173*H173</f>
        <v>0</v>
      </c>
      <c r="AR173" s="22" t="s">
        <v>208</v>
      </c>
      <c r="AT173" s="22" t="s">
        <v>204</v>
      </c>
      <c r="AU173" s="22" t="s">
        <v>88</v>
      </c>
      <c r="AY173" s="22" t="s">
        <v>166</v>
      </c>
      <c r="BE173" s="198">
        <f>IF(N173="základní",J173,0)</f>
        <v>0</v>
      </c>
      <c r="BF173" s="198">
        <f>IF(N173="snížená",J173,0)</f>
        <v>0</v>
      </c>
      <c r="BG173" s="198">
        <f>IF(N173="zákl. přenesená",J173,0)</f>
        <v>0</v>
      </c>
      <c r="BH173" s="198">
        <f>IF(N173="sníž. přenesená",J173,0)</f>
        <v>0</v>
      </c>
      <c r="BI173" s="198">
        <f>IF(N173="nulová",J173,0)</f>
        <v>0</v>
      </c>
      <c r="BJ173" s="22" t="s">
        <v>79</v>
      </c>
      <c r="BK173" s="198">
        <f>ROUND(I173*H173,2)</f>
        <v>0</v>
      </c>
      <c r="BL173" s="22" t="s">
        <v>173</v>
      </c>
      <c r="BM173" s="22" t="s">
        <v>331</v>
      </c>
    </row>
    <row r="174" spans="2:65" s="11" customFormat="1" ht="13.5">
      <c r="B174" s="202"/>
      <c r="C174" s="203"/>
      <c r="D174" s="199" t="s">
        <v>177</v>
      </c>
      <c r="E174" s="204" t="s">
        <v>30</v>
      </c>
      <c r="F174" s="205" t="s">
        <v>332</v>
      </c>
      <c r="G174" s="203"/>
      <c r="H174" s="206">
        <v>8.6859999999999999</v>
      </c>
      <c r="I174" s="207"/>
      <c r="J174" s="203"/>
      <c r="K174" s="203"/>
      <c r="L174" s="208"/>
      <c r="M174" s="209"/>
      <c r="N174" s="210"/>
      <c r="O174" s="210"/>
      <c r="P174" s="210"/>
      <c r="Q174" s="210"/>
      <c r="R174" s="210"/>
      <c r="S174" s="210"/>
      <c r="T174" s="211"/>
      <c r="AT174" s="212" t="s">
        <v>177</v>
      </c>
      <c r="AU174" s="212" t="s">
        <v>88</v>
      </c>
      <c r="AV174" s="11" t="s">
        <v>88</v>
      </c>
      <c r="AW174" s="11" t="s">
        <v>37</v>
      </c>
      <c r="AX174" s="11" t="s">
        <v>79</v>
      </c>
      <c r="AY174" s="212" t="s">
        <v>166</v>
      </c>
    </row>
    <row r="175" spans="2:65" s="10" customFormat="1" ht="29.85" customHeight="1">
      <c r="B175" s="171"/>
      <c r="C175" s="172"/>
      <c r="D175" s="173" t="s">
        <v>73</v>
      </c>
      <c r="E175" s="185" t="s">
        <v>208</v>
      </c>
      <c r="F175" s="185" t="s">
        <v>333</v>
      </c>
      <c r="G175" s="172"/>
      <c r="H175" s="172"/>
      <c r="I175" s="175"/>
      <c r="J175" s="186">
        <f>BK175</f>
        <v>0</v>
      </c>
      <c r="K175" s="172"/>
      <c r="L175" s="177"/>
      <c r="M175" s="178"/>
      <c r="N175" s="179"/>
      <c r="O175" s="179"/>
      <c r="P175" s="180">
        <f>SUM(P176:P179)</f>
        <v>0</v>
      </c>
      <c r="Q175" s="179"/>
      <c r="R175" s="180">
        <f>SUM(R176:R179)</f>
        <v>3.2501199999999999</v>
      </c>
      <c r="S175" s="179"/>
      <c r="T175" s="181">
        <f>SUM(T176:T179)</f>
        <v>0</v>
      </c>
      <c r="AR175" s="182" t="s">
        <v>79</v>
      </c>
      <c r="AT175" s="183" t="s">
        <v>73</v>
      </c>
      <c r="AU175" s="183" t="s">
        <v>79</v>
      </c>
      <c r="AY175" s="182" t="s">
        <v>166</v>
      </c>
      <c r="BK175" s="184">
        <f>SUM(BK176:BK179)</f>
        <v>0</v>
      </c>
    </row>
    <row r="176" spans="2:65" s="1" customFormat="1" ht="16.5" customHeight="1">
      <c r="B176" s="39"/>
      <c r="C176" s="187" t="s">
        <v>334</v>
      </c>
      <c r="D176" s="187" t="s">
        <v>168</v>
      </c>
      <c r="E176" s="188" t="s">
        <v>335</v>
      </c>
      <c r="F176" s="189" t="s">
        <v>336</v>
      </c>
      <c r="G176" s="190" t="s">
        <v>337</v>
      </c>
      <c r="H176" s="191">
        <v>4</v>
      </c>
      <c r="I176" s="192"/>
      <c r="J176" s="193">
        <f>ROUND(I176*H176,2)</f>
        <v>0</v>
      </c>
      <c r="K176" s="189" t="s">
        <v>172</v>
      </c>
      <c r="L176" s="59"/>
      <c r="M176" s="194" t="s">
        <v>30</v>
      </c>
      <c r="N176" s="195" t="s">
        <v>45</v>
      </c>
      <c r="O176" s="40"/>
      <c r="P176" s="196">
        <f>O176*H176</f>
        <v>0</v>
      </c>
      <c r="Q176" s="196">
        <v>0.42368</v>
      </c>
      <c r="R176" s="196">
        <f>Q176*H176</f>
        <v>1.69472</v>
      </c>
      <c r="S176" s="196">
        <v>0</v>
      </c>
      <c r="T176" s="197">
        <f>S176*H176</f>
        <v>0</v>
      </c>
      <c r="AR176" s="22" t="s">
        <v>173</v>
      </c>
      <c r="AT176" s="22" t="s">
        <v>168</v>
      </c>
      <c r="AU176" s="22" t="s">
        <v>88</v>
      </c>
      <c r="AY176" s="22" t="s">
        <v>166</v>
      </c>
      <c r="BE176" s="198">
        <f>IF(N176="základní",J176,0)</f>
        <v>0</v>
      </c>
      <c r="BF176" s="198">
        <f>IF(N176="snížená",J176,0)</f>
        <v>0</v>
      </c>
      <c r="BG176" s="198">
        <f>IF(N176="zákl. přenesená",J176,0)</f>
        <v>0</v>
      </c>
      <c r="BH176" s="198">
        <f>IF(N176="sníž. přenesená",J176,0)</f>
        <v>0</v>
      </c>
      <c r="BI176" s="198">
        <f>IF(N176="nulová",J176,0)</f>
        <v>0</v>
      </c>
      <c r="BJ176" s="22" t="s">
        <v>79</v>
      </c>
      <c r="BK176" s="198">
        <f>ROUND(I176*H176,2)</f>
        <v>0</v>
      </c>
      <c r="BL176" s="22" t="s">
        <v>173</v>
      </c>
      <c r="BM176" s="22" t="s">
        <v>338</v>
      </c>
    </row>
    <row r="177" spans="2:65" s="1" customFormat="1" ht="108">
      <c r="B177" s="39"/>
      <c r="C177" s="61"/>
      <c r="D177" s="199" t="s">
        <v>175</v>
      </c>
      <c r="E177" s="61"/>
      <c r="F177" s="200" t="s">
        <v>339</v>
      </c>
      <c r="G177" s="61"/>
      <c r="H177" s="61"/>
      <c r="I177" s="158"/>
      <c r="J177" s="61"/>
      <c r="K177" s="61"/>
      <c r="L177" s="59"/>
      <c r="M177" s="201"/>
      <c r="N177" s="40"/>
      <c r="O177" s="40"/>
      <c r="P177" s="40"/>
      <c r="Q177" s="40"/>
      <c r="R177" s="40"/>
      <c r="S177" s="40"/>
      <c r="T177" s="76"/>
      <c r="AT177" s="22" t="s">
        <v>175</v>
      </c>
      <c r="AU177" s="22" t="s">
        <v>88</v>
      </c>
    </row>
    <row r="178" spans="2:65" s="1" customFormat="1" ht="25.5" customHeight="1">
      <c r="B178" s="39"/>
      <c r="C178" s="187" t="s">
        <v>340</v>
      </c>
      <c r="D178" s="187" t="s">
        <v>168</v>
      </c>
      <c r="E178" s="188" t="s">
        <v>341</v>
      </c>
      <c r="F178" s="189" t="s">
        <v>342</v>
      </c>
      <c r="G178" s="190" t="s">
        <v>337</v>
      </c>
      <c r="H178" s="191">
        <v>5</v>
      </c>
      <c r="I178" s="192"/>
      <c r="J178" s="193">
        <f>ROUND(I178*H178,2)</f>
        <v>0</v>
      </c>
      <c r="K178" s="189" t="s">
        <v>172</v>
      </c>
      <c r="L178" s="59"/>
      <c r="M178" s="194" t="s">
        <v>30</v>
      </c>
      <c r="N178" s="195" t="s">
        <v>45</v>
      </c>
      <c r="O178" s="40"/>
      <c r="P178" s="196">
        <f>O178*H178</f>
        <v>0</v>
      </c>
      <c r="Q178" s="196">
        <v>0.31108000000000002</v>
      </c>
      <c r="R178" s="196">
        <f>Q178*H178</f>
        <v>1.5554000000000001</v>
      </c>
      <c r="S178" s="196">
        <v>0</v>
      </c>
      <c r="T178" s="197">
        <f>S178*H178</f>
        <v>0</v>
      </c>
      <c r="AR178" s="22" t="s">
        <v>173</v>
      </c>
      <c r="AT178" s="22" t="s">
        <v>168</v>
      </c>
      <c r="AU178" s="22" t="s">
        <v>88</v>
      </c>
      <c r="AY178" s="22" t="s">
        <v>166</v>
      </c>
      <c r="BE178" s="198">
        <f>IF(N178="základní",J178,0)</f>
        <v>0</v>
      </c>
      <c r="BF178" s="198">
        <f>IF(N178="snížená",J178,0)</f>
        <v>0</v>
      </c>
      <c r="BG178" s="198">
        <f>IF(N178="zákl. přenesená",J178,0)</f>
        <v>0</v>
      </c>
      <c r="BH178" s="198">
        <f>IF(N178="sníž. přenesená",J178,0)</f>
        <v>0</v>
      </c>
      <c r="BI178" s="198">
        <f>IF(N178="nulová",J178,0)</f>
        <v>0</v>
      </c>
      <c r="BJ178" s="22" t="s">
        <v>79</v>
      </c>
      <c r="BK178" s="198">
        <f>ROUND(I178*H178,2)</f>
        <v>0</v>
      </c>
      <c r="BL178" s="22" t="s">
        <v>173</v>
      </c>
      <c r="BM178" s="22" t="s">
        <v>343</v>
      </c>
    </row>
    <row r="179" spans="2:65" s="1" customFormat="1" ht="108">
      <c r="B179" s="39"/>
      <c r="C179" s="61"/>
      <c r="D179" s="199" t="s">
        <v>175</v>
      </c>
      <c r="E179" s="61"/>
      <c r="F179" s="200" t="s">
        <v>339</v>
      </c>
      <c r="G179" s="61"/>
      <c r="H179" s="61"/>
      <c r="I179" s="158"/>
      <c r="J179" s="61"/>
      <c r="K179" s="61"/>
      <c r="L179" s="59"/>
      <c r="M179" s="201"/>
      <c r="N179" s="40"/>
      <c r="O179" s="40"/>
      <c r="P179" s="40"/>
      <c r="Q179" s="40"/>
      <c r="R179" s="40"/>
      <c r="S179" s="40"/>
      <c r="T179" s="76"/>
      <c r="AT179" s="22" t="s">
        <v>175</v>
      </c>
      <c r="AU179" s="22" t="s">
        <v>88</v>
      </c>
    </row>
    <row r="180" spans="2:65" s="10" customFormat="1" ht="29.85" customHeight="1">
      <c r="B180" s="171"/>
      <c r="C180" s="172"/>
      <c r="D180" s="173" t="s">
        <v>73</v>
      </c>
      <c r="E180" s="185" t="s">
        <v>214</v>
      </c>
      <c r="F180" s="185" t="s">
        <v>344</v>
      </c>
      <c r="G180" s="172"/>
      <c r="H180" s="172"/>
      <c r="I180" s="175"/>
      <c r="J180" s="186">
        <f>BK180</f>
        <v>0</v>
      </c>
      <c r="K180" s="172"/>
      <c r="L180" s="177"/>
      <c r="M180" s="178"/>
      <c r="N180" s="179"/>
      <c r="O180" s="179"/>
      <c r="P180" s="180">
        <f>SUM(P181:P200)</f>
        <v>0</v>
      </c>
      <c r="Q180" s="179"/>
      <c r="R180" s="180">
        <f>SUM(R181:R200)</f>
        <v>44.525906540000001</v>
      </c>
      <c r="S180" s="179"/>
      <c r="T180" s="181">
        <f>SUM(T181:T200)</f>
        <v>0</v>
      </c>
      <c r="AR180" s="182" t="s">
        <v>79</v>
      </c>
      <c r="AT180" s="183" t="s">
        <v>73</v>
      </c>
      <c r="AU180" s="183" t="s">
        <v>79</v>
      </c>
      <c r="AY180" s="182" t="s">
        <v>166</v>
      </c>
      <c r="BK180" s="184">
        <f>SUM(BK181:BK200)</f>
        <v>0</v>
      </c>
    </row>
    <row r="181" spans="2:65" s="1" customFormat="1" ht="51" customHeight="1">
      <c r="B181" s="39"/>
      <c r="C181" s="187" t="s">
        <v>345</v>
      </c>
      <c r="D181" s="187" t="s">
        <v>168</v>
      </c>
      <c r="E181" s="188" t="s">
        <v>346</v>
      </c>
      <c r="F181" s="189" t="s">
        <v>347</v>
      </c>
      <c r="G181" s="190" t="s">
        <v>185</v>
      </c>
      <c r="H181" s="191">
        <v>114.768</v>
      </c>
      <c r="I181" s="192"/>
      <c r="J181" s="193">
        <f>ROUND(I181*H181,2)</f>
        <v>0</v>
      </c>
      <c r="K181" s="189" t="s">
        <v>172</v>
      </c>
      <c r="L181" s="59"/>
      <c r="M181" s="194" t="s">
        <v>30</v>
      </c>
      <c r="N181" s="195" t="s">
        <v>45</v>
      </c>
      <c r="O181" s="40"/>
      <c r="P181" s="196">
        <f>O181*H181</f>
        <v>0</v>
      </c>
      <c r="Q181" s="196">
        <v>8.9779999999999999E-2</v>
      </c>
      <c r="R181" s="196">
        <f>Q181*H181</f>
        <v>10.303871040000001</v>
      </c>
      <c r="S181" s="196">
        <v>0</v>
      </c>
      <c r="T181" s="197">
        <f>S181*H181</f>
        <v>0</v>
      </c>
      <c r="AR181" s="22" t="s">
        <v>173</v>
      </c>
      <c r="AT181" s="22" t="s">
        <v>168</v>
      </c>
      <c r="AU181" s="22" t="s">
        <v>88</v>
      </c>
      <c r="AY181" s="22" t="s">
        <v>166</v>
      </c>
      <c r="BE181" s="198">
        <f>IF(N181="základní",J181,0)</f>
        <v>0</v>
      </c>
      <c r="BF181" s="198">
        <f>IF(N181="snížená",J181,0)</f>
        <v>0</v>
      </c>
      <c r="BG181" s="198">
        <f>IF(N181="zákl. přenesená",J181,0)</f>
        <v>0</v>
      </c>
      <c r="BH181" s="198">
        <f>IF(N181="sníž. přenesená",J181,0)</f>
        <v>0</v>
      </c>
      <c r="BI181" s="198">
        <f>IF(N181="nulová",J181,0)</f>
        <v>0</v>
      </c>
      <c r="BJ181" s="22" t="s">
        <v>79</v>
      </c>
      <c r="BK181" s="198">
        <f>ROUND(I181*H181,2)</f>
        <v>0</v>
      </c>
      <c r="BL181" s="22" t="s">
        <v>173</v>
      </c>
      <c r="BM181" s="22" t="s">
        <v>348</v>
      </c>
    </row>
    <row r="182" spans="2:65" s="1" customFormat="1" ht="135">
      <c r="B182" s="39"/>
      <c r="C182" s="61"/>
      <c r="D182" s="199" t="s">
        <v>175</v>
      </c>
      <c r="E182" s="61"/>
      <c r="F182" s="200" t="s">
        <v>349</v>
      </c>
      <c r="G182" s="61"/>
      <c r="H182" s="61"/>
      <c r="I182" s="158"/>
      <c r="J182" s="61"/>
      <c r="K182" s="61"/>
      <c r="L182" s="59"/>
      <c r="M182" s="201"/>
      <c r="N182" s="40"/>
      <c r="O182" s="40"/>
      <c r="P182" s="40"/>
      <c r="Q182" s="40"/>
      <c r="R182" s="40"/>
      <c r="S182" s="40"/>
      <c r="T182" s="76"/>
      <c r="AT182" s="22" t="s">
        <v>175</v>
      </c>
      <c r="AU182" s="22" t="s">
        <v>88</v>
      </c>
    </row>
    <row r="183" spans="2:65" s="11" customFormat="1" ht="13.5">
      <c r="B183" s="202"/>
      <c r="C183" s="203"/>
      <c r="D183" s="199" t="s">
        <v>177</v>
      </c>
      <c r="E183" s="204" t="s">
        <v>92</v>
      </c>
      <c r="F183" s="205" t="s">
        <v>350</v>
      </c>
      <c r="G183" s="203"/>
      <c r="H183" s="206">
        <v>114.768</v>
      </c>
      <c r="I183" s="207"/>
      <c r="J183" s="203"/>
      <c r="K183" s="203"/>
      <c r="L183" s="208"/>
      <c r="M183" s="209"/>
      <c r="N183" s="210"/>
      <c r="O183" s="210"/>
      <c r="P183" s="210"/>
      <c r="Q183" s="210"/>
      <c r="R183" s="210"/>
      <c r="S183" s="210"/>
      <c r="T183" s="211"/>
      <c r="AT183" s="212" t="s">
        <v>177</v>
      </c>
      <c r="AU183" s="212" t="s">
        <v>88</v>
      </c>
      <c r="AV183" s="11" t="s">
        <v>88</v>
      </c>
      <c r="AW183" s="11" t="s">
        <v>37</v>
      </c>
      <c r="AX183" s="11" t="s">
        <v>79</v>
      </c>
      <c r="AY183" s="212" t="s">
        <v>166</v>
      </c>
    </row>
    <row r="184" spans="2:65" s="1" customFormat="1" ht="38.25" customHeight="1">
      <c r="B184" s="39"/>
      <c r="C184" s="187" t="s">
        <v>351</v>
      </c>
      <c r="D184" s="187" t="s">
        <v>168</v>
      </c>
      <c r="E184" s="188" t="s">
        <v>352</v>
      </c>
      <c r="F184" s="189" t="s">
        <v>353</v>
      </c>
      <c r="G184" s="190" t="s">
        <v>185</v>
      </c>
      <c r="H184" s="191">
        <v>127.52</v>
      </c>
      <c r="I184" s="192"/>
      <c r="J184" s="193">
        <f>ROUND(I184*H184,2)</f>
        <v>0</v>
      </c>
      <c r="K184" s="189" t="s">
        <v>172</v>
      </c>
      <c r="L184" s="59"/>
      <c r="M184" s="194" t="s">
        <v>30</v>
      </c>
      <c r="N184" s="195" t="s">
        <v>45</v>
      </c>
      <c r="O184" s="40"/>
      <c r="P184" s="196">
        <f>O184*H184</f>
        <v>0</v>
      </c>
      <c r="Q184" s="196">
        <v>0.15540000000000001</v>
      </c>
      <c r="R184" s="196">
        <f>Q184*H184</f>
        <v>19.816608000000002</v>
      </c>
      <c r="S184" s="196">
        <v>0</v>
      </c>
      <c r="T184" s="197">
        <f>S184*H184</f>
        <v>0</v>
      </c>
      <c r="AR184" s="22" t="s">
        <v>173</v>
      </c>
      <c r="AT184" s="22" t="s">
        <v>168</v>
      </c>
      <c r="AU184" s="22" t="s">
        <v>88</v>
      </c>
      <c r="AY184" s="22" t="s">
        <v>166</v>
      </c>
      <c r="BE184" s="198">
        <f>IF(N184="základní",J184,0)</f>
        <v>0</v>
      </c>
      <c r="BF184" s="198">
        <f>IF(N184="snížená",J184,0)</f>
        <v>0</v>
      </c>
      <c r="BG184" s="198">
        <f>IF(N184="zákl. přenesená",J184,0)</f>
        <v>0</v>
      </c>
      <c r="BH184" s="198">
        <f>IF(N184="sníž. přenesená",J184,0)</f>
        <v>0</v>
      </c>
      <c r="BI184" s="198">
        <f>IF(N184="nulová",J184,0)</f>
        <v>0</v>
      </c>
      <c r="BJ184" s="22" t="s">
        <v>79</v>
      </c>
      <c r="BK184" s="198">
        <f>ROUND(I184*H184,2)</f>
        <v>0</v>
      </c>
      <c r="BL184" s="22" t="s">
        <v>173</v>
      </c>
      <c r="BM184" s="22" t="s">
        <v>354</v>
      </c>
    </row>
    <row r="185" spans="2:65" s="1" customFormat="1" ht="94.5">
      <c r="B185" s="39"/>
      <c r="C185" s="61"/>
      <c r="D185" s="199" t="s">
        <v>175</v>
      </c>
      <c r="E185" s="61"/>
      <c r="F185" s="200" t="s">
        <v>355</v>
      </c>
      <c r="G185" s="61"/>
      <c r="H185" s="61"/>
      <c r="I185" s="158"/>
      <c r="J185" s="61"/>
      <c r="K185" s="61"/>
      <c r="L185" s="59"/>
      <c r="M185" s="201"/>
      <c r="N185" s="40"/>
      <c r="O185" s="40"/>
      <c r="P185" s="40"/>
      <c r="Q185" s="40"/>
      <c r="R185" s="40"/>
      <c r="S185" s="40"/>
      <c r="T185" s="76"/>
      <c r="AT185" s="22" t="s">
        <v>175</v>
      </c>
      <c r="AU185" s="22" t="s">
        <v>88</v>
      </c>
    </row>
    <row r="186" spans="2:65" s="11" customFormat="1" ht="13.5">
      <c r="B186" s="202"/>
      <c r="C186" s="203"/>
      <c r="D186" s="199" t="s">
        <v>177</v>
      </c>
      <c r="E186" s="204" t="s">
        <v>94</v>
      </c>
      <c r="F186" s="205" t="s">
        <v>95</v>
      </c>
      <c r="G186" s="203"/>
      <c r="H186" s="206">
        <v>127.52</v>
      </c>
      <c r="I186" s="207"/>
      <c r="J186" s="203"/>
      <c r="K186" s="203"/>
      <c r="L186" s="208"/>
      <c r="M186" s="209"/>
      <c r="N186" s="210"/>
      <c r="O186" s="210"/>
      <c r="P186" s="210"/>
      <c r="Q186" s="210"/>
      <c r="R186" s="210"/>
      <c r="S186" s="210"/>
      <c r="T186" s="211"/>
      <c r="AT186" s="212" t="s">
        <v>177</v>
      </c>
      <c r="AU186" s="212" t="s">
        <v>88</v>
      </c>
      <c r="AV186" s="11" t="s">
        <v>88</v>
      </c>
      <c r="AW186" s="11" t="s">
        <v>37</v>
      </c>
      <c r="AX186" s="11" t="s">
        <v>79</v>
      </c>
      <c r="AY186" s="212" t="s">
        <v>166</v>
      </c>
    </row>
    <row r="187" spans="2:65" s="1" customFormat="1" ht="16.5" customHeight="1">
      <c r="B187" s="39"/>
      <c r="C187" s="213" t="s">
        <v>356</v>
      </c>
      <c r="D187" s="213" t="s">
        <v>204</v>
      </c>
      <c r="E187" s="214" t="s">
        <v>357</v>
      </c>
      <c r="F187" s="215" t="s">
        <v>358</v>
      </c>
      <c r="G187" s="216" t="s">
        <v>185</v>
      </c>
      <c r="H187" s="217">
        <v>8.08</v>
      </c>
      <c r="I187" s="218"/>
      <c r="J187" s="219">
        <f>ROUND(I187*H187,2)</f>
        <v>0</v>
      </c>
      <c r="K187" s="215" t="s">
        <v>172</v>
      </c>
      <c r="L187" s="220"/>
      <c r="M187" s="221" t="s">
        <v>30</v>
      </c>
      <c r="N187" s="222" t="s">
        <v>45</v>
      </c>
      <c r="O187" s="40"/>
      <c r="P187" s="196">
        <f>O187*H187</f>
        <v>0</v>
      </c>
      <c r="Q187" s="196">
        <v>6.4000000000000001E-2</v>
      </c>
      <c r="R187" s="196">
        <f>Q187*H187</f>
        <v>0.51712000000000002</v>
      </c>
      <c r="S187" s="196">
        <v>0</v>
      </c>
      <c r="T187" s="197">
        <f>S187*H187</f>
        <v>0</v>
      </c>
      <c r="AR187" s="22" t="s">
        <v>208</v>
      </c>
      <c r="AT187" s="22" t="s">
        <v>204</v>
      </c>
      <c r="AU187" s="22" t="s">
        <v>88</v>
      </c>
      <c r="AY187" s="22" t="s">
        <v>166</v>
      </c>
      <c r="BE187" s="198">
        <f>IF(N187="základní",J187,0)</f>
        <v>0</v>
      </c>
      <c r="BF187" s="198">
        <f>IF(N187="snížená",J187,0)</f>
        <v>0</v>
      </c>
      <c r="BG187" s="198">
        <f>IF(N187="zákl. přenesená",J187,0)</f>
        <v>0</v>
      </c>
      <c r="BH187" s="198">
        <f>IF(N187="sníž. přenesená",J187,0)</f>
        <v>0</v>
      </c>
      <c r="BI187" s="198">
        <f>IF(N187="nulová",J187,0)</f>
        <v>0</v>
      </c>
      <c r="BJ187" s="22" t="s">
        <v>79</v>
      </c>
      <c r="BK187" s="198">
        <f>ROUND(I187*H187,2)</f>
        <v>0</v>
      </c>
      <c r="BL187" s="22" t="s">
        <v>173</v>
      </c>
      <c r="BM187" s="22" t="s">
        <v>359</v>
      </c>
    </row>
    <row r="188" spans="2:65" s="11" customFormat="1" ht="13.5">
      <c r="B188" s="202"/>
      <c r="C188" s="203"/>
      <c r="D188" s="199" t="s">
        <v>177</v>
      </c>
      <c r="E188" s="204" t="s">
        <v>96</v>
      </c>
      <c r="F188" s="205" t="s">
        <v>360</v>
      </c>
      <c r="G188" s="203"/>
      <c r="H188" s="206">
        <v>8.08</v>
      </c>
      <c r="I188" s="207"/>
      <c r="J188" s="203"/>
      <c r="K188" s="203"/>
      <c r="L188" s="208"/>
      <c r="M188" s="209"/>
      <c r="N188" s="210"/>
      <c r="O188" s="210"/>
      <c r="P188" s="210"/>
      <c r="Q188" s="210"/>
      <c r="R188" s="210"/>
      <c r="S188" s="210"/>
      <c r="T188" s="211"/>
      <c r="AT188" s="212" t="s">
        <v>177</v>
      </c>
      <c r="AU188" s="212" t="s">
        <v>88</v>
      </c>
      <c r="AV188" s="11" t="s">
        <v>88</v>
      </c>
      <c r="AW188" s="11" t="s">
        <v>37</v>
      </c>
      <c r="AX188" s="11" t="s">
        <v>79</v>
      </c>
      <c r="AY188" s="212" t="s">
        <v>166</v>
      </c>
    </row>
    <row r="189" spans="2:65" s="1" customFormat="1" ht="16.5" customHeight="1">
      <c r="B189" s="39"/>
      <c r="C189" s="213" t="s">
        <v>361</v>
      </c>
      <c r="D189" s="213" t="s">
        <v>204</v>
      </c>
      <c r="E189" s="214" t="s">
        <v>362</v>
      </c>
      <c r="F189" s="215" t="s">
        <v>363</v>
      </c>
      <c r="G189" s="216" t="s">
        <v>185</v>
      </c>
      <c r="H189" s="217">
        <v>21.715</v>
      </c>
      <c r="I189" s="218"/>
      <c r="J189" s="219">
        <f>ROUND(I189*H189,2)</f>
        <v>0</v>
      </c>
      <c r="K189" s="215" t="s">
        <v>172</v>
      </c>
      <c r="L189" s="220"/>
      <c r="M189" s="221" t="s">
        <v>30</v>
      </c>
      <c r="N189" s="222" t="s">
        <v>45</v>
      </c>
      <c r="O189" s="40"/>
      <c r="P189" s="196">
        <f>O189*H189</f>
        <v>0</v>
      </c>
      <c r="Q189" s="196">
        <v>4.8300000000000003E-2</v>
      </c>
      <c r="R189" s="196">
        <f>Q189*H189</f>
        <v>1.0488345000000001</v>
      </c>
      <c r="S189" s="196">
        <v>0</v>
      </c>
      <c r="T189" s="197">
        <f>S189*H189</f>
        <v>0</v>
      </c>
      <c r="AR189" s="22" t="s">
        <v>208</v>
      </c>
      <c r="AT189" s="22" t="s">
        <v>204</v>
      </c>
      <c r="AU189" s="22" t="s">
        <v>88</v>
      </c>
      <c r="AY189" s="22" t="s">
        <v>166</v>
      </c>
      <c r="BE189" s="198">
        <f>IF(N189="základní",J189,0)</f>
        <v>0</v>
      </c>
      <c r="BF189" s="198">
        <f>IF(N189="snížená",J189,0)</f>
        <v>0</v>
      </c>
      <c r="BG189" s="198">
        <f>IF(N189="zákl. přenesená",J189,0)</f>
        <v>0</v>
      </c>
      <c r="BH189" s="198">
        <f>IF(N189="sníž. přenesená",J189,0)</f>
        <v>0</v>
      </c>
      <c r="BI189" s="198">
        <f>IF(N189="nulová",J189,0)</f>
        <v>0</v>
      </c>
      <c r="BJ189" s="22" t="s">
        <v>79</v>
      </c>
      <c r="BK189" s="198">
        <f>ROUND(I189*H189,2)</f>
        <v>0</v>
      </c>
      <c r="BL189" s="22" t="s">
        <v>173</v>
      </c>
      <c r="BM189" s="22" t="s">
        <v>364</v>
      </c>
    </row>
    <row r="190" spans="2:65" s="11" customFormat="1" ht="13.5">
      <c r="B190" s="202"/>
      <c r="C190" s="203"/>
      <c r="D190" s="199" t="s">
        <v>177</v>
      </c>
      <c r="E190" s="204" t="s">
        <v>98</v>
      </c>
      <c r="F190" s="205" t="s">
        <v>365</v>
      </c>
      <c r="G190" s="203"/>
      <c r="H190" s="206">
        <v>21.715</v>
      </c>
      <c r="I190" s="207"/>
      <c r="J190" s="203"/>
      <c r="K190" s="203"/>
      <c r="L190" s="208"/>
      <c r="M190" s="209"/>
      <c r="N190" s="210"/>
      <c r="O190" s="210"/>
      <c r="P190" s="210"/>
      <c r="Q190" s="210"/>
      <c r="R190" s="210"/>
      <c r="S190" s="210"/>
      <c r="T190" s="211"/>
      <c r="AT190" s="212" t="s">
        <v>177</v>
      </c>
      <c r="AU190" s="212" t="s">
        <v>88</v>
      </c>
      <c r="AV190" s="11" t="s">
        <v>88</v>
      </c>
      <c r="AW190" s="11" t="s">
        <v>37</v>
      </c>
      <c r="AX190" s="11" t="s">
        <v>79</v>
      </c>
      <c r="AY190" s="212" t="s">
        <v>166</v>
      </c>
    </row>
    <row r="191" spans="2:65" s="1" customFormat="1" ht="16.5" customHeight="1">
      <c r="B191" s="39"/>
      <c r="C191" s="213" t="s">
        <v>366</v>
      </c>
      <c r="D191" s="213" t="s">
        <v>204</v>
      </c>
      <c r="E191" s="214" t="s">
        <v>367</v>
      </c>
      <c r="F191" s="215" t="s">
        <v>368</v>
      </c>
      <c r="G191" s="216" t="s">
        <v>185</v>
      </c>
      <c r="H191" s="217">
        <v>99</v>
      </c>
      <c r="I191" s="218"/>
      <c r="J191" s="219">
        <f>ROUND(I191*H191,2)</f>
        <v>0</v>
      </c>
      <c r="K191" s="215" t="s">
        <v>172</v>
      </c>
      <c r="L191" s="220"/>
      <c r="M191" s="221" t="s">
        <v>30</v>
      </c>
      <c r="N191" s="222" t="s">
        <v>45</v>
      </c>
      <c r="O191" s="40"/>
      <c r="P191" s="196">
        <f>O191*H191</f>
        <v>0</v>
      </c>
      <c r="Q191" s="196">
        <v>8.1000000000000003E-2</v>
      </c>
      <c r="R191" s="196">
        <f>Q191*H191</f>
        <v>8.0190000000000001</v>
      </c>
      <c r="S191" s="196">
        <v>0</v>
      </c>
      <c r="T191" s="197">
        <f>S191*H191</f>
        <v>0</v>
      </c>
      <c r="AR191" s="22" t="s">
        <v>208</v>
      </c>
      <c r="AT191" s="22" t="s">
        <v>204</v>
      </c>
      <c r="AU191" s="22" t="s">
        <v>88</v>
      </c>
      <c r="AY191" s="22" t="s">
        <v>166</v>
      </c>
      <c r="BE191" s="198">
        <f>IF(N191="základní",J191,0)</f>
        <v>0</v>
      </c>
      <c r="BF191" s="198">
        <f>IF(N191="snížená",J191,0)</f>
        <v>0</v>
      </c>
      <c r="BG191" s="198">
        <f>IF(N191="zákl. přenesená",J191,0)</f>
        <v>0</v>
      </c>
      <c r="BH191" s="198">
        <f>IF(N191="sníž. přenesená",J191,0)</f>
        <v>0</v>
      </c>
      <c r="BI191" s="198">
        <f>IF(N191="nulová",J191,0)</f>
        <v>0</v>
      </c>
      <c r="BJ191" s="22" t="s">
        <v>79</v>
      </c>
      <c r="BK191" s="198">
        <f>ROUND(I191*H191,2)</f>
        <v>0</v>
      </c>
      <c r="BL191" s="22" t="s">
        <v>173</v>
      </c>
      <c r="BM191" s="22" t="s">
        <v>369</v>
      </c>
    </row>
    <row r="192" spans="2:65" s="11" customFormat="1" ht="13.5">
      <c r="B192" s="202"/>
      <c r="C192" s="203"/>
      <c r="D192" s="199" t="s">
        <v>177</v>
      </c>
      <c r="E192" s="204" t="s">
        <v>100</v>
      </c>
      <c r="F192" s="205" t="s">
        <v>370</v>
      </c>
      <c r="G192" s="203"/>
      <c r="H192" s="206">
        <v>99</v>
      </c>
      <c r="I192" s="207"/>
      <c r="J192" s="203"/>
      <c r="K192" s="203"/>
      <c r="L192" s="208"/>
      <c r="M192" s="209"/>
      <c r="N192" s="210"/>
      <c r="O192" s="210"/>
      <c r="P192" s="210"/>
      <c r="Q192" s="210"/>
      <c r="R192" s="210"/>
      <c r="S192" s="210"/>
      <c r="T192" s="211"/>
      <c r="AT192" s="212" t="s">
        <v>177</v>
      </c>
      <c r="AU192" s="212" t="s">
        <v>88</v>
      </c>
      <c r="AV192" s="11" t="s">
        <v>88</v>
      </c>
      <c r="AW192" s="11" t="s">
        <v>37</v>
      </c>
      <c r="AX192" s="11" t="s">
        <v>79</v>
      </c>
      <c r="AY192" s="212" t="s">
        <v>166</v>
      </c>
    </row>
    <row r="193" spans="2:65" s="1" customFormat="1" ht="38.25" customHeight="1">
      <c r="B193" s="39"/>
      <c r="C193" s="187" t="s">
        <v>371</v>
      </c>
      <c r="D193" s="187" t="s">
        <v>168</v>
      </c>
      <c r="E193" s="188" t="s">
        <v>372</v>
      </c>
      <c r="F193" s="189" t="s">
        <v>373</v>
      </c>
      <c r="G193" s="190" t="s">
        <v>185</v>
      </c>
      <c r="H193" s="191">
        <v>25.63</v>
      </c>
      <c r="I193" s="192"/>
      <c r="J193" s="193">
        <f>ROUND(I193*H193,2)</f>
        <v>0</v>
      </c>
      <c r="K193" s="189" t="s">
        <v>172</v>
      </c>
      <c r="L193" s="59"/>
      <c r="M193" s="194" t="s">
        <v>30</v>
      </c>
      <c r="N193" s="195" t="s">
        <v>45</v>
      </c>
      <c r="O193" s="40"/>
      <c r="P193" s="196">
        <f>O193*H193</f>
        <v>0</v>
      </c>
      <c r="Q193" s="196">
        <v>0.1295</v>
      </c>
      <c r="R193" s="196">
        <f>Q193*H193</f>
        <v>3.3190849999999998</v>
      </c>
      <c r="S193" s="196">
        <v>0</v>
      </c>
      <c r="T193" s="197">
        <f>S193*H193</f>
        <v>0</v>
      </c>
      <c r="AR193" s="22" t="s">
        <v>173</v>
      </c>
      <c r="AT193" s="22" t="s">
        <v>168</v>
      </c>
      <c r="AU193" s="22" t="s">
        <v>88</v>
      </c>
      <c r="AY193" s="22" t="s">
        <v>166</v>
      </c>
      <c r="BE193" s="198">
        <f>IF(N193="základní",J193,0)</f>
        <v>0</v>
      </c>
      <c r="BF193" s="198">
        <f>IF(N193="snížená",J193,0)</f>
        <v>0</v>
      </c>
      <c r="BG193" s="198">
        <f>IF(N193="zákl. přenesená",J193,0)</f>
        <v>0</v>
      </c>
      <c r="BH193" s="198">
        <f>IF(N193="sníž. přenesená",J193,0)</f>
        <v>0</v>
      </c>
      <c r="BI193" s="198">
        <f>IF(N193="nulová",J193,0)</f>
        <v>0</v>
      </c>
      <c r="BJ193" s="22" t="s">
        <v>79</v>
      </c>
      <c r="BK193" s="198">
        <f>ROUND(I193*H193,2)</f>
        <v>0</v>
      </c>
      <c r="BL193" s="22" t="s">
        <v>173</v>
      </c>
      <c r="BM193" s="22" t="s">
        <v>374</v>
      </c>
    </row>
    <row r="194" spans="2:65" s="1" customFormat="1" ht="94.5">
      <c r="B194" s="39"/>
      <c r="C194" s="61"/>
      <c r="D194" s="199" t="s">
        <v>175</v>
      </c>
      <c r="E194" s="61"/>
      <c r="F194" s="200" t="s">
        <v>375</v>
      </c>
      <c r="G194" s="61"/>
      <c r="H194" s="61"/>
      <c r="I194" s="158"/>
      <c r="J194" s="61"/>
      <c r="K194" s="61"/>
      <c r="L194" s="59"/>
      <c r="M194" s="201"/>
      <c r="N194" s="40"/>
      <c r="O194" s="40"/>
      <c r="P194" s="40"/>
      <c r="Q194" s="40"/>
      <c r="R194" s="40"/>
      <c r="S194" s="40"/>
      <c r="T194" s="76"/>
      <c r="AT194" s="22" t="s">
        <v>175</v>
      </c>
      <c r="AU194" s="22" t="s">
        <v>88</v>
      </c>
    </row>
    <row r="195" spans="2:65" s="11" customFormat="1" ht="13.5">
      <c r="B195" s="202"/>
      <c r="C195" s="203"/>
      <c r="D195" s="199" t="s">
        <v>177</v>
      </c>
      <c r="E195" s="204" t="s">
        <v>104</v>
      </c>
      <c r="F195" s="205" t="s">
        <v>105</v>
      </c>
      <c r="G195" s="203"/>
      <c r="H195" s="206">
        <v>25.63</v>
      </c>
      <c r="I195" s="207"/>
      <c r="J195" s="203"/>
      <c r="K195" s="203"/>
      <c r="L195" s="208"/>
      <c r="M195" s="209"/>
      <c r="N195" s="210"/>
      <c r="O195" s="210"/>
      <c r="P195" s="210"/>
      <c r="Q195" s="210"/>
      <c r="R195" s="210"/>
      <c r="S195" s="210"/>
      <c r="T195" s="211"/>
      <c r="AT195" s="212" t="s">
        <v>177</v>
      </c>
      <c r="AU195" s="212" t="s">
        <v>88</v>
      </c>
      <c r="AV195" s="11" t="s">
        <v>88</v>
      </c>
      <c r="AW195" s="11" t="s">
        <v>37</v>
      </c>
      <c r="AX195" s="11" t="s">
        <v>79</v>
      </c>
      <c r="AY195" s="212" t="s">
        <v>166</v>
      </c>
    </row>
    <row r="196" spans="2:65" s="1" customFormat="1" ht="16.5" customHeight="1">
      <c r="B196" s="39"/>
      <c r="C196" s="213" t="s">
        <v>376</v>
      </c>
      <c r="D196" s="213" t="s">
        <v>204</v>
      </c>
      <c r="E196" s="214" t="s">
        <v>377</v>
      </c>
      <c r="F196" s="215" t="s">
        <v>378</v>
      </c>
      <c r="G196" s="216" t="s">
        <v>185</v>
      </c>
      <c r="H196" s="217">
        <v>25.885999999999999</v>
      </c>
      <c r="I196" s="218"/>
      <c r="J196" s="219">
        <f>ROUND(I196*H196,2)</f>
        <v>0</v>
      </c>
      <c r="K196" s="215" t="s">
        <v>172</v>
      </c>
      <c r="L196" s="220"/>
      <c r="M196" s="221" t="s">
        <v>30</v>
      </c>
      <c r="N196" s="222" t="s">
        <v>45</v>
      </c>
      <c r="O196" s="40"/>
      <c r="P196" s="196">
        <f>O196*H196</f>
        <v>0</v>
      </c>
      <c r="Q196" s="196">
        <v>5.8000000000000003E-2</v>
      </c>
      <c r="R196" s="196">
        <f>Q196*H196</f>
        <v>1.5013879999999999</v>
      </c>
      <c r="S196" s="196">
        <v>0</v>
      </c>
      <c r="T196" s="197">
        <f>S196*H196</f>
        <v>0</v>
      </c>
      <c r="AR196" s="22" t="s">
        <v>208</v>
      </c>
      <c r="AT196" s="22" t="s">
        <v>204</v>
      </c>
      <c r="AU196" s="22" t="s">
        <v>88</v>
      </c>
      <c r="AY196" s="22" t="s">
        <v>166</v>
      </c>
      <c r="BE196" s="198">
        <f>IF(N196="základní",J196,0)</f>
        <v>0</v>
      </c>
      <c r="BF196" s="198">
        <f>IF(N196="snížená",J196,0)</f>
        <v>0</v>
      </c>
      <c r="BG196" s="198">
        <f>IF(N196="zákl. přenesená",J196,0)</f>
        <v>0</v>
      </c>
      <c r="BH196" s="198">
        <f>IF(N196="sníž. přenesená",J196,0)</f>
        <v>0</v>
      </c>
      <c r="BI196" s="198">
        <f>IF(N196="nulová",J196,0)</f>
        <v>0</v>
      </c>
      <c r="BJ196" s="22" t="s">
        <v>79</v>
      </c>
      <c r="BK196" s="198">
        <f>ROUND(I196*H196,2)</f>
        <v>0</v>
      </c>
      <c r="BL196" s="22" t="s">
        <v>173</v>
      </c>
      <c r="BM196" s="22" t="s">
        <v>379</v>
      </c>
    </row>
    <row r="197" spans="2:65" s="11" customFormat="1" ht="13.5">
      <c r="B197" s="202"/>
      <c r="C197" s="203"/>
      <c r="D197" s="199" t="s">
        <v>177</v>
      </c>
      <c r="E197" s="204" t="s">
        <v>30</v>
      </c>
      <c r="F197" s="205" t="s">
        <v>380</v>
      </c>
      <c r="G197" s="203"/>
      <c r="H197" s="206">
        <v>25.885999999999999</v>
      </c>
      <c r="I197" s="207"/>
      <c r="J197" s="203"/>
      <c r="K197" s="203"/>
      <c r="L197" s="208"/>
      <c r="M197" s="209"/>
      <c r="N197" s="210"/>
      <c r="O197" s="210"/>
      <c r="P197" s="210"/>
      <c r="Q197" s="210"/>
      <c r="R197" s="210"/>
      <c r="S197" s="210"/>
      <c r="T197" s="211"/>
      <c r="AT197" s="212" t="s">
        <v>177</v>
      </c>
      <c r="AU197" s="212" t="s">
        <v>88</v>
      </c>
      <c r="AV197" s="11" t="s">
        <v>88</v>
      </c>
      <c r="AW197" s="11" t="s">
        <v>37</v>
      </c>
      <c r="AX197" s="11" t="s">
        <v>79</v>
      </c>
      <c r="AY197" s="212" t="s">
        <v>166</v>
      </c>
    </row>
    <row r="198" spans="2:65" s="1" customFormat="1" ht="51" customHeight="1">
      <c r="B198" s="39"/>
      <c r="C198" s="187" t="s">
        <v>381</v>
      </c>
      <c r="D198" s="187" t="s">
        <v>168</v>
      </c>
      <c r="E198" s="188" t="s">
        <v>382</v>
      </c>
      <c r="F198" s="189" t="s">
        <v>383</v>
      </c>
      <c r="G198" s="190" t="s">
        <v>185</v>
      </c>
      <c r="H198" s="191">
        <v>114.768</v>
      </c>
      <c r="I198" s="192"/>
      <c r="J198" s="193">
        <f>ROUND(I198*H198,2)</f>
        <v>0</v>
      </c>
      <c r="K198" s="189" t="s">
        <v>172</v>
      </c>
      <c r="L198" s="59"/>
      <c r="M198" s="194" t="s">
        <v>30</v>
      </c>
      <c r="N198" s="195" t="s">
        <v>45</v>
      </c>
      <c r="O198" s="40"/>
      <c r="P198" s="196">
        <f>O198*H198</f>
        <v>0</v>
      </c>
      <c r="Q198" s="196">
        <v>0</v>
      </c>
      <c r="R198" s="196">
        <f>Q198*H198</f>
        <v>0</v>
      </c>
      <c r="S198" s="196">
        <v>0</v>
      </c>
      <c r="T198" s="197">
        <f>S198*H198</f>
        <v>0</v>
      </c>
      <c r="AR198" s="22" t="s">
        <v>173</v>
      </c>
      <c r="AT198" s="22" t="s">
        <v>168</v>
      </c>
      <c r="AU198" s="22" t="s">
        <v>88</v>
      </c>
      <c r="AY198" s="22" t="s">
        <v>166</v>
      </c>
      <c r="BE198" s="198">
        <f>IF(N198="základní",J198,0)</f>
        <v>0</v>
      </c>
      <c r="BF198" s="198">
        <f>IF(N198="snížená",J198,0)</f>
        <v>0</v>
      </c>
      <c r="BG198" s="198">
        <f>IF(N198="zákl. přenesená",J198,0)</f>
        <v>0</v>
      </c>
      <c r="BH198" s="198">
        <f>IF(N198="sníž. přenesená",J198,0)</f>
        <v>0</v>
      </c>
      <c r="BI198" s="198">
        <f>IF(N198="nulová",J198,0)</f>
        <v>0</v>
      </c>
      <c r="BJ198" s="22" t="s">
        <v>79</v>
      </c>
      <c r="BK198" s="198">
        <f>ROUND(I198*H198,2)</f>
        <v>0</v>
      </c>
      <c r="BL198" s="22" t="s">
        <v>173</v>
      </c>
      <c r="BM198" s="22" t="s">
        <v>384</v>
      </c>
    </row>
    <row r="199" spans="2:65" s="1" customFormat="1" ht="67.5">
      <c r="B199" s="39"/>
      <c r="C199" s="61"/>
      <c r="D199" s="199" t="s">
        <v>175</v>
      </c>
      <c r="E199" s="61"/>
      <c r="F199" s="200" t="s">
        <v>385</v>
      </c>
      <c r="G199" s="61"/>
      <c r="H199" s="61"/>
      <c r="I199" s="158"/>
      <c r="J199" s="61"/>
      <c r="K199" s="61"/>
      <c r="L199" s="59"/>
      <c r="M199" s="201"/>
      <c r="N199" s="40"/>
      <c r="O199" s="40"/>
      <c r="P199" s="40"/>
      <c r="Q199" s="40"/>
      <c r="R199" s="40"/>
      <c r="S199" s="40"/>
      <c r="T199" s="76"/>
      <c r="AT199" s="22" t="s">
        <v>175</v>
      </c>
      <c r="AU199" s="22" t="s">
        <v>88</v>
      </c>
    </row>
    <row r="200" spans="2:65" s="11" customFormat="1" ht="13.5">
      <c r="B200" s="202"/>
      <c r="C200" s="203"/>
      <c r="D200" s="199" t="s">
        <v>177</v>
      </c>
      <c r="E200" s="204" t="s">
        <v>30</v>
      </c>
      <c r="F200" s="205" t="s">
        <v>92</v>
      </c>
      <c r="G200" s="203"/>
      <c r="H200" s="206">
        <v>114.768</v>
      </c>
      <c r="I200" s="207"/>
      <c r="J200" s="203"/>
      <c r="K200" s="203"/>
      <c r="L200" s="208"/>
      <c r="M200" s="209"/>
      <c r="N200" s="210"/>
      <c r="O200" s="210"/>
      <c r="P200" s="210"/>
      <c r="Q200" s="210"/>
      <c r="R200" s="210"/>
      <c r="S200" s="210"/>
      <c r="T200" s="211"/>
      <c r="AT200" s="212" t="s">
        <v>177</v>
      </c>
      <c r="AU200" s="212" t="s">
        <v>88</v>
      </c>
      <c r="AV200" s="11" t="s">
        <v>88</v>
      </c>
      <c r="AW200" s="11" t="s">
        <v>37</v>
      </c>
      <c r="AX200" s="11" t="s">
        <v>79</v>
      </c>
      <c r="AY200" s="212" t="s">
        <v>166</v>
      </c>
    </row>
    <row r="201" spans="2:65" s="10" customFormat="1" ht="29.85" customHeight="1">
      <c r="B201" s="171"/>
      <c r="C201" s="172"/>
      <c r="D201" s="173" t="s">
        <v>73</v>
      </c>
      <c r="E201" s="185" t="s">
        <v>386</v>
      </c>
      <c r="F201" s="185" t="s">
        <v>387</v>
      </c>
      <c r="G201" s="172"/>
      <c r="H201" s="172"/>
      <c r="I201" s="175"/>
      <c r="J201" s="186">
        <f>BK201</f>
        <v>0</v>
      </c>
      <c r="K201" s="172"/>
      <c r="L201" s="177"/>
      <c r="M201" s="178"/>
      <c r="N201" s="179"/>
      <c r="O201" s="179"/>
      <c r="P201" s="180">
        <f>SUM(P202:P210)</f>
        <v>0</v>
      </c>
      <c r="Q201" s="179"/>
      <c r="R201" s="180">
        <f>SUM(R202:R210)</f>
        <v>0</v>
      </c>
      <c r="S201" s="179"/>
      <c r="T201" s="181">
        <f>SUM(T202:T210)</f>
        <v>0</v>
      </c>
      <c r="AR201" s="182" t="s">
        <v>79</v>
      </c>
      <c r="AT201" s="183" t="s">
        <v>73</v>
      </c>
      <c r="AU201" s="183" t="s">
        <v>79</v>
      </c>
      <c r="AY201" s="182" t="s">
        <v>166</v>
      </c>
      <c r="BK201" s="184">
        <f>SUM(BK202:BK210)</f>
        <v>0</v>
      </c>
    </row>
    <row r="202" spans="2:65" s="1" customFormat="1" ht="25.5" customHeight="1">
      <c r="B202" s="39"/>
      <c r="C202" s="187" t="s">
        <v>388</v>
      </c>
      <c r="D202" s="187" t="s">
        <v>168</v>
      </c>
      <c r="E202" s="188" t="s">
        <v>389</v>
      </c>
      <c r="F202" s="189" t="s">
        <v>390</v>
      </c>
      <c r="G202" s="190" t="s">
        <v>207</v>
      </c>
      <c r="H202" s="191">
        <v>165.47900000000001</v>
      </c>
      <c r="I202" s="192"/>
      <c r="J202" s="193">
        <f>ROUND(I202*H202,2)</f>
        <v>0</v>
      </c>
      <c r="K202" s="189" t="s">
        <v>172</v>
      </c>
      <c r="L202" s="59"/>
      <c r="M202" s="194" t="s">
        <v>30</v>
      </c>
      <c r="N202" s="195" t="s">
        <v>45</v>
      </c>
      <c r="O202" s="40"/>
      <c r="P202" s="196">
        <f>O202*H202</f>
        <v>0</v>
      </c>
      <c r="Q202" s="196">
        <v>0</v>
      </c>
      <c r="R202" s="196">
        <f>Q202*H202</f>
        <v>0</v>
      </c>
      <c r="S202" s="196">
        <v>0</v>
      </c>
      <c r="T202" s="197">
        <f>S202*H202</f>
        <v>0</v>
      </c>
      <c r="AR202" s="22" t="s">
        <v>173</v>
      </c>
      <c r="AT202" s="22" t="s">
        <v>168</v>
      </c>
      <c r="AU202" s="22" t="s">
        <v>88</v>
      </c>
      <c r="AY202" s="22" t="s">
        <v>166</v>
      </c>
      <c r="BE202" s="198">
        <f>IF(N202="základní",J202,0)</f>
        <v>0</v>
      </c>
      <c r="BF202" s="198">
        <f>IF(N202="snížená",J202,0)</f>
        <v>0</v>
      </c>
      <c r="BG202" s="198">
        <f>IF(N202="zákl. přenesená",J202,0)</f>
        <v>0</v>
      </c>
      <c r="BH202" s="198">
        <f>IF(N202="sníž. přenesená",J202,0)</f>
        <v>0</v>
      </c>
      <c r="BI202" s="198">
        <f>IF(N202="nulová",J202,0)</f>
        <v>0</v>
      </c>
      <c r="BJ202" s="22" t="s">
        <v>79</v>
      </c>
      <c r="BK202" s="198">
        <f>ROUND(I202*H202,2)</f>
        <v>0</v>
      </c>
      <c r="BL202" s="22" t="s">
        <v>173</v>
      </c>
      <c r="BM202" s="22" t="s">
        <v>391</v>
      </c>
    </row>
    <row r="203" spans="2:65" s="1" customFormat="1" ht="94.5">
      <c r="B203" s="39"/>
      <c r="C203" s="61"/>
      <c r="D203" s="199" t="s">
        <v>175</v>
      </c>
      <c r="E203" s="61"/>
      <c r="F203" s="200" t="s">
        <v>392</v>
      </c>
      <c r="G203" s="61"/>
      <c r="H203" s="61"/>
      <c r="I203" s="158"/>
      <c r="J203" s="61"/>
      <c r="K203" s="61"/>
      <c r="L203" s="59"/>
      <c r="M203" s="201"/>
      <c r="N203" s="40"/>
      <c r="O203" s="40"/>
      <c r="P203" s="40"/>
      <c r="Q203" s="40"/>
      <c r="R203" s="40"/>
      <c r="S203" s="40"/>
      <c r="T203" s="76"/>
      <c r="AT203" s="22" t="s">
        <v>175</v>
      </c>
      <c r="AU203" s="22" t="s">
        <v>88</v>
      </c>
    </row>
    <row r="204" spans="2:65" s="1" customFormat="1" ht="25.5" customHeight="1">
      <c r="B204" s="39"/>
      <c r="C204" s="187" t="s">
        <v>393</v>
      </c>
      <c r="D204" s="187" t="s">
        <v>168</v>
      </c>
      <c r="E204" s="188" t="s">
        <v>394</v>
      </c>
      <c r="F204" s="189" t="s">
        <v>395</v>
      </c>
      <c r="G204" s="190" t="s">
        <v>207</v>
      </c>
      <c r="H204" s="191">
        <v>661.91600000000005</v>
      </c>
      <c r="I204" s="192"/>
      <c r="J204" s="193">
        <f>ROUND(I204*H204,2)</f>
        <v>0</v>
      </c>
      <c r="K204" s="189" t="s">
        <v>172</v>
      </c>
      <c r="L204" s="59"/>
      <c r="M204" s="194" t="s">
        <v>30</v>
      </c>
      <c r="N204" s="195" t="s">
        <v>45</v>
      </c>
      <c r="O204" s="40"/>
      <c r="P204" s="196">
        <f>O204*H204</f>
        <v>0</v>
      </c>
      <c r="Q204" s="196">
        <v>0</v>
      </c>
      <c r="R204" s="196">
        <f>Q204*H204</f>
        <v>0</v>
      </c>
      <c r="S204" s="196">
        <v>0</v>
      </c>
      <c r="T204" s="197">
        <f>S204*H204</f>
        <v>0</v>
      </c>
      <c r="AR204" s="22" t="s">
        <v>173</v>
      </c>
      <c r="AT204" s="22" t="s">
        <v>168</v>
      </c>
      <c r="AU204" s="22" t="s">
        <v>88</v>
      </c>
      <c r="AY204" s="22" t="s">
        <v>166</v>
      </c>
      <c r="BE204" s="198">
        <f>IF(N204="základní",J204,0)</f>
        <v>0</v>
      </c>
      <c r="BF204" s="198">
        <f>IF(N204="snížená",J204,0)</f>
        <v>0</v>
      </c>
      <c r="BG204" s="198">
        <f>IF(N204="zákl. přenesená",J204,0)</f>
        <v>0</v>
      </c>
      <c r="BH204" s="198">
        <f>IF(N204="sníž. přenesená",J204,0)</f>
        <v>0</v>
      </c>
      <c r="BI204" s="198">
        <f>IF(N204="nulová",J204,0)</f>
        <v>0</v>
      </c>
      <c r="BJ204" s="22" t="s">
        <v>79</v>
      </c>
      <c r="BK204" s="198">
        <f>ROUND(I204*H204,2)</f>
        <v>0</v>
      </c>
      <c r="BL204" s="22" t="s">
        <v>173</v>
      </c>
      <c r="BM204" s="22" t="s">
        <v>396</v>
      </c>
    </row>
    <row r="205" spans="2:65" s="1" customFormat="1" ht="94.5">
      <c r="B205" s="39"/>
      <c r="C205" s="61"/>
      <c r="D205" s="199" t="s">
        <v>175</v>
      </c>
      <c r="E205" s="61"/>
      <c r="F205" s="200" t="s">
        <v>392</v>
      </c>
      <c r="G205" s="61"/>
      <c r="H205" s="61"/>
      <c r="I205" s="158"/>
      <c r="J205" s="61"/>
      <c r="K205" s="61"/>
      <c r="L205" s="59"/>
      <c r="M205" s="201"/>
      <c r="N205" s="40"/>
      <c r="O205" s="40"/>
      <c r="P205" s="40"/>
      <c r="Q205" s="40"/>
      <c r="R205" s="40"/>
      <c r="S205" s="40"/>
      <c r="T205" s="76"/>
      <c r="AT205" s="22" t="s">
        <v>175</v>
      </c>
      <c r="AU205" s="22" t="s">
        <v>88</v>
      </c>
    </row>
    <row r="206" spans="2:65" s="11" customFormat="1" ht="13.5">
      <c r="B206" s="202"/>
      <c r="C206" s="203"/>
      <c r="D206" s="199" t="s">
        <v>177</v>
      </c>
      <c r="E206" s="204" t="s">
        <v>30</v>
      </c>
      <c r="F206" s="205" t="s">
        <v>397</v>
      </c>
      <c r="G206" s="203"/>
      <c r="H206" s="206">
        <v>661.91600000000005</v>
      </c>
      <c r="I206" s="207"/>
      <c r="J206" s="203"/>
      <c r="K206" s="203"/>
      <c r="L206" s="208"/>
      <c r="M206" s="209"/>
      <c r="N206" s="210"/>
      <c r="O206" s="210"/>
      <c r="P206" s="210"/>
      <c r="Q206" s="210"/>
      <c r="R206" s="210"/>
      <c r="S206" s="210"/>
      <c r="T206" s="211"/>
      <c r="AT206" s="212" t="s">
        <v>177</v>
      </c>
      <c r="AU206" s="212" t="s">
        <v>88</v>
      </c>
      <c r="AV206" s="11" t="s">
        <v>88</v>
      </c>
      <c r="AW206" s="11" t="s">
        <v>37</v>
      </c>
      <c r="AX206" s="11" t="s">
        <v>79</v>
      </c>
      <c r="AY206" s="212" t="s">
        <v>166</v>
      </c>
    </row>
    <row r="207" spans="2:65" s="1" customFormat="1" ht="25.5" customHeight="1">
      <c r="B207" s="39"/>
      <c r="C207" s="213" t="s">
        <v>398</v>
      </c>
      <c r="D207" s="213" t="s">
        <v>204</v>
      </c>
      <c r="E207" s="214" t="s">
        <v>257</v>
      </c>
      <c r="F207" s="215" t="s">
        <v>258</v>
      </c>
      <c r="G207" s="216" t="s">
        <v>207</v>
      </c>
      <c r="H207" s="217">
        <v>75.75</v>
      </c>
      <c r="I207" s="218"/>
      <c r="J207" s="219">
        <f>ROUND(I207*H207,2)</f>
        <v>0</v>
      </c>
      <c r="K207" s="215" t="s">
        <v>172</v>
      </c>
      <c r="L207" s="220"/>
      <c r="M207" s="221" t="s">
        <v>30</v>
      </c>
      <c r="N207" s="222" t="s">
        <v>45</v>
      </c>
      <c r="O207" s="40"/>
      <c r="P207" s="196">
        <f>O207*H207</f>
        <v>0</v>
      </c>
      <c r="Q207" s="196">
        <v>0</v>
      </c>
      <c r="R207" s="196">
        <f>Q207*H207</f>
        <v>0</v>
      </c>
      <c r="S207" s="196">
        <v>0</v>
      </c>
      <c r="T207" s="197">
        <f>S207*H207</f>
        <v>0</v>
      </c>
      <c r="AR207" s="22" t="s">
        <v>208</v>
      </c>
      <c r="AT207" s="22" t="s">
        <v>204</v>
      </c>
      <c r="AU207" s="22" t="s">
        <v>88</v>
      </c>
      <c r="AY207" s="22" t="s">
        <v>166</v>
      </c>
      <c r="BE207" s="198">
        <f>IF(N207="základní",J207,0)</f>
        <v>0</v>
      </c>
      <c r="BF207" s="198">
        <f>IF(N207="snížená",J207,0)</f>
        <v>0</v>
      </c>
      <c r="BG207" s="198">
        <f>IF(N207="zákl. přenesená",J207,0)</f>
        <v>0</v>
      </c>
      <c r="BH207" s="198">
        <f>IF(N207="sníž. přenesená",J207,0)</f>
        <v>0</v>
      </c>
      <c r="BI207" s="198">
        <f>IF(N207="nulová",J207,0)</f>
        <v>0</v>
      </c>
      <c r="BJ207" s="22" t="s">
        <v>79</v>
      </c>
      <c r="BK207" s="198">
        <f>ROUND(I207*H207,2)</f>
        <v>0</v>
      </c>
      <c r="BL207" s="22" t="s">
        <v>173</v>
      </c>
      <c r="BM207" s="22" t="s">
        <v>399</v>
      </c>
    </row>
    <row r="208" spans="2:65" s="11" customFormat="1" ht="13.5">
      <c r="B208" s="202"/>
      <c r="C208" s="203"/>
      <c r="D208" s="199" t="s">
        <v>177</v>
      </c>
      <c r="E208" s="204" t="s">
        <v>128</v>
      </c>
      <c r="F208" s="205" t="s">
        <v>400</v>
      </c>
      <c r="G208" s="203"/>
      <c r="H208" s="206">
        <v>75.75</v>
      </c>
      <c r="I208" s="207"/>
      <c r="J208" s="203"/>
      <c r="K208" s="203"/>
      <c r="L208" s="208"/>
      <c r="M208" s="209"/>
      <c r="N208" s="210"/>
      <c r="O208" s="210"/>
      <c r="P208" s="210"/>
      <c r="Q208" s="210"/>
      <c r="R208" s="210"/>
      <c r="S208" s="210"/>
      <c r="T208" s="211"/>
      <c r="AT208" s="212" t="s">
        <v>177</v>
      </c>
      <c r="AU208" s="212" t="s">
        <v>88</v>
      </c>
      <c r="AV208" s="11" t="s">
        <v>88</v>
      </c>
      <c r="AW208" s="11" t="s">
        <v>37</v>
      </c>
      <c r="AX208" s="11" t="s">
        <v>79</v>
      </c>
      <c r="AY208" s="212" t="s">
        <v>166</v>
      </c>
    </row>
    <row r="209" spans="2:65" s="1" customFormat="1" ht="25.5" customHeight="1">
      <c r="B209" s="39"/>
      <c r="C209" s="213" t="s">
        <v>401</v>
      </c>
      <c r="D209" s="213" t="s">
        <v>204</v>
      </c>
      <c r="E209" s="214" t="s">
        <v>402</v>
      </c>
      <c r="F209" s="215" t="s">
        <v>403</v>
      </c>
      <c r="G209" s="216" t="s">
        <v>207</v>
      </c>
      <c r="H209" s="217">
        <v>89.728999999999999</v>
      </c>
      <c r="I209" s="218"/>
      <c r="J209" s="219">
        <f>ROUND(I209*H209,2)</f>
        <v>0</v>
      </c>
      <c r="K209" s="215" t="s">
        <v>172</v>
      </c>
      <c r="L209" s="220"/>
      <c r="M209" s="221" t="s">
        <v>30</v>
      </c>
      <c r="N209" s="222" t="s">
        <v>45</v>
      </c>
      <c r="O209" s="40"/>
      <c r="P209" s="196">
        <f>O209*H209</f>
        <v>0</v>
      </c>
      <c r="Q209" s="196">
        <v>0</v>
      </c>
      <c r="R209" s="196">
        <f>Q209*H209</f>
        <v>0</v>
      </c>
      <c r="S209" s="196">
        <v>0</v>
      </c>
      <c r="T209" s="197">
        <f>S209*H209</f>
        <v>0</v>
      </c>
      <c r="AR209" s="22" t="s">
        <v>208</v>
      </c>
      <c r="AT209" s="22" t="s">
        <v>204</v>
      </c>
      <c r="AU209" s="22" t="s">
        <v>88</v>
      </c>
      <c r="AY209" s="22" t="s">
        <v>166</v>
      </c>
      <c r="BE209" s="198">
        <f>IF(N209="základní",J209,0)</f>
        <v>0</v>
      </c>
      <c r="BF209" s="198">
        <f>IF(N209="snížená",J209,0)</f>
        <v>0</v>
      </c>
      <c r="BG209" s="198">
        <f>IF(N209="zákl. přenesená",J209,0)</f>
        <v>0</v>
      </c>
      <c r="BH209" s="198">
        <f>IF(N209="sníž. přenesená",J209,0)</f>
        <v>0</v>
      </c>
      <c r="BI209" s="198">
        <f>IF(N209="nulová",J209,0)</f>
        <v>0</v>
      </c>
      <c r="BJ209" s="22" t="s">
        <v>79</v>
      </c>
      <c r="BK209" s="198">
        <f>ROUND(I209*H209,2)</f>
        <v>0</v>
      </c>
      <c r="BL209" s="22" t="s">
        <v>173</v>
      </c>
      <c r="BM209" s="22" t="s">
        <v>404</v>
      </c>
    </row>
    <row r="210" spans="2:65" s="11" customFormat="1" ht="13.5">
      <c r="B210" s="202"/>
      <c r="C210" s="203"/>
      <c r="D210" s="199" t="s">
        <v>177</v>
      </c>
      <c r="E210" s="204" t="s">
        <v>130</v>
      </c>
      <c r="F210" s="205" t="s">
        <v>405</v>
      </c>
      <c r="G210" s="203"/>
      <c r="H210" s="206">
        <v>89.728999999999999</v>
      </c>
      <c r="I210" s="207"/>
      <c r="J210" s="203"/>
      <c r="K210" s="203"/>
      <c r="L210" s="208"/>
      <c r="M210" s="209"/>
      <c r="N210" s="210"/>
      <c r="O210" s="210"/>
      <c r="P210" s="210"/>
      <c r="Q210" s="210"/>
      <c r="R210" s="210"/>
      <c r="S210" s="210"/>
      <c r="T210" s="211"/>
      <c r="AT210" s="212" t="s">
        <v>177</v>
      </c>
      <c r="AU210" s="212" t="s">
        <v>88</v>
      </c>
      <c r="AV210" s="11" t="s">
        <v>88</v>
      </c>
      <c r="AW210" s="11" t="s">
        <v>37</v>
      </c>
      <c r="AX210" s="11" t="s">
        <v>79</v>
      </c>
      <c r="AY210" s="212" t="s">
        <v>166</v>
      </c>
    </row>
    <row r="211" spans="2:65" s="10" customFormat="1" ht="37.35" customHeight="1">
      <c r="B211" s="171"/>
      <c r="C211" s="172"/>
      <c r="D211" s="173" t="s">
        <v>73</v>
      </c>
      <c r="E211" s="174" t="s">
        <v>406</v>
      </c>
      <c r="F211" s="174" t="s">
        <v>407</v>
      </c>
      <c r="G211" s="172"/>
      <c r="H211" s="172"/>
      <c r="I211" s="175"/>
      <c r="J211" s="176">
        <f>BK211</f>
        <v>0</v>
      </c>
      <c r="K211" s="172"/>
      <c r="L211" s="177"/>
      <c r="M211" s="178"/>
      <c r="N211" s="179"/>
      <c r="O211" s="179"/>
      <c r="P211" s="180">
        <f>P212</f>
        <v>0</v>
      </c>
      <c r="Q211" s="179"/>
      <c r="R211" s="180">
        <f>R212</f>
        <v>2.4541200000000003E-2</v>
      </c>
      <c r="S211" s="179"/>
      <c r="T211" s="181">
        <f>T212</f>
        <v>0</v>
      </c>
      <c r="AR211" s="182" t="s">
        <v>88</v>
      </c>
      <c r="AT211" s="183" t="s">
        <v>73</v>
      </c>
      <c r="AU211" s="183" t="s">
        <v>74</v>
      </c>
      <c r="AY211" s="182" t="s">
        <v>166</v>
      </c>
      <c r="BK211" s="184">
        <f>BK212</f>
        <v>0</v>
      </c>
    </row>
    <row r="212" spans="2:65" s="10" customFormat="1" ht="19.899999999999999" customHeight="1">
      <c r="B212" s="171"/>
      <c r="C212" s="172"/>
      <c r="D212" s="173" t="s">
        <v>73</v>
      </c>
      <c r="E212" s="185" t="s">
        <v>408</v>
      </c>
      <c r="F212" s="185" t="s">
        <v>409</v>
      </c>
      <c r="G212" s="172"/>
      <c r="H212" s="172"/>
      <c r="I212" s="175"/>
      <c r="J212" s="186">
        <f>BK212</f>
        <v>0</v>
      </c>
      <c r="K212" s="172"/>
      <c r="L212" s="177"/>
      <c r="M212" s="178"/>
      <c r="N212" s="179"/>
      <c r="O212" s="179"/>
      <c r="P212" s="180">
        <f>SUM(P213:P216)</f>
        <v>0</v>
      </c>
      <c r="Q212" s="179"/>
      <c r="R212" s="180">
        <f>SUM(R213:R216)</f>
        <v>2.4541200000000003E-2</v>
      </c>
      <c r="S212" s="179"/>
      <c r="T212" s="181">
        <f>SUM(T213:T216)</f>
        <v>0</v>
      </c>
      <c r="AR212" s="182" t="s">
        <v>88</v>
      </c>
      <c r="AT212" s="183" t="s">
        <v>73</v>
      </c>
      <c r="AU212" s="183" t="s">
        <v>79</v>
      </c>
      <c r="AY212" s="182" t="s">
        <v>166</v>
      </c>
      <c r="BK212" s="184">
        <f>SUM(BK213:BK216)</f>
        <v>0</v>
      </c>
    </row>
    <row r="213" spans="2:65" s="1" customFormat="1" ht="25.5" customHeight="1">
      <c r="B213" s="39"/>
      <c r="C213" s="187" t="s">
        <v>410</v>
      </c>
      <c r="D213" s="187" t="s">
        <v>168</v>
      </c>
      <c r="E213" s="188" t="s">
        <v>411</v>
      </c>
      <c r="F213" s="189" t="s">
        <v>412</v>
      </c>
      <c r="G213" s="190" t="s">
        <v>171</v>
      </c>
      <c r="H213" s="191">
        <v>53.35</v>
      </c>
      <c r="I213" s="192"/>
      <c r="J213" s="193">
        <f>ROUND(I213*H213,2)</f>
        <v>0</v>
      </c>
      <c r="K213" s="189" t="s">
        <v>30</v>
      </c>
      <c r="L213" s="59"/>
      <c r="M213" s="194" t="s">
        <v>30</v>
      </c>
      <c r="N213" s="195" t="s">
        <v>45</v>
      </c>
      <c r="O213" s="40"/>
      <c r="P213" s="196">
        <f>O213*H213</f>
        <v>0</v>
      </c>
      <c r="Q213" s="196">
        <v>0</v>
      </c>
      <c r="R213" s="196">
        <f>Q213*H213</f>
        <v>0</v>
      </c>
      <c r="S213" s="196">
        <v>0</v>
      </c>
      <c r="T213" s="197">
        <f>S213*H213</f>
        <v>0</v>
      </c>
      <c r="AR213" s="22" t="s">
        <v>250</v>
      </c>
      <c r="AT213" s="22" t="s">
        <v>168</v>
      </c>
      <c r="AU213" s="22" t="s">
        <v>88</v>
      </c>
      <c r="AY213" s="22" t="s">
        <v>166</v>
      </c>
      <c r="BE213" s="198">
        <f>IF(N213="základní",J213,0)</f>
        <v>0</v>
      </c>
      <c r="BF213" s="198">
        <f>IF(N213="snížená",J213,0)</f>
        <v>0</v>
      </c>
      <c r="BG213" s="198">
        <f>IF(N213="zákl. přenesená",J213,0)</f>
        <v>0</v>
      </c>
      <c r="BH213" s="198">
        <f>IF(N213="sníž. přenesená",J213,0)</f>
        <v>0</v>
      </c>
      <c r="BI213" s="198">
        <f>IF(N213="nulová",J213,0)</f>
        <v>0</v>
      </c>
      <c r="BJ213" s="22" t="s">
        <v>79</v>
      </c>
      <c r="BK213" s="198">
        <f>ROUND(I213*H213,2)</f>
        <v>0</v>
      </c>
      <c r="BL213" s="22" t="s">
        <v>250</v>
      </c>
      <c r="BM213" s="22" t="s">
        <v>413</v>
      </c>
    </row>
    <row r="214" spans="2:65" s="11" customFormat="1" ht="13.5">
      <c r="B214" s="202"/>
      <c r="C214" s="203"/>
      <c r="D214" s="199" t="s">
        <v>177</v>
      </c>
      <c r="E214" s="204" t="s">
        <v>122</v>
      </c>
      <c r="F214" s="205" t="s">
        <v>414</v>
      </c>
      <c r="G214" s="203"/>
      <c r="H214" s="206">
        <v>53.35</v>
      </c>
      <c r="I214" s="207"/>
      <c r="J214" s="203"/>
      <c r="K214" s="203"/>
      <c r="L214" s="208"/>
      <c r="M214" s="209"/>
      <c r="N214" s="210"/>
      <c r="O214" s="210"/>
      <c r="P214" s="210"/>
      <c r="Q214" s="210"/>
      <c r="R214" s="210"/>
      <c r="S214" s="210"/>
      <c r="T214" s="211"/>
      <c r="AT214" s="212" t="s">
        <v>177</v>
      </c>
      <c r="AU214" s="212" t="s">
        <v>88</v>
      </c>
      <c r="AV214" s="11" t="s">
        <v>88</v>
      </c>
      <c r="AW214" s="11" t="s">
        <v>37</v>
      </c>
      <c r="AX214" s="11" t="s">
        <v>79</v>
      </c>
      <c r="AY214" s="212" t="s">
        <v>166</v>
      </c>
    </row>
    <row r="215" spans="2:65" s="1" customFormat="1" ht="16.5" customHeight="1">
      <c r="B215" s="39"/>
      <c r="C215" s="213" t="s">
        <v>415</v>
      </c>
      <c r="D215" s="213" t="s">
        <v>204</v>
      </c>
      <c r="E215" s="214" t="s">
        <v>416</v>
      </c>
      <c r="F215" s="215" t="s">
        <v>417</v>
      </c>
      <c r="G215" s="216" t="s">
        <v>171</v>
      </c>
      <c r="H215" s="217">
        <v>61.353000000000002</v>
      </c>
      <c r="I215" s="218"/>
      <c r="J215" s="219">
        <f>ROUND(I215*H215,2)</f>
        <v>0</v>
      </c>
      <c r="K215" s="215" t="s">
        <v>172</v>
      </c>
      <c r="L215" s="220"/>
      <c r="M215" s="221" t="s">
        <v>30</v>
      </c>
      <c r="N215" s="222" t="s">
        <v>45</v>
      </c>
      <c r="O215" s="40"/>
      <c r="P215" s="196">
        <f>O215*H215</f>
        <v>0</v>
      </c>
      <c r="Q215" s="196">
        <v>4.0000000000000002E-4</v>
      </c>
      <c r="R215" s="196">
        <f>Q215*H215</f>
        <v>2.4541200000000003E-2</v>
      </c>
      <c r="S215" s="196">
        <v>0</v>
      </c>
      <c r="T215" s="197">
        <f>S215*H215</f>
        <v>0</v>
      </c>
      <c r="AR215" s="22" t="s">
        <v>340</v>
      </c>
      <c r="AT215" s="22" t="s">
        <v>204</v>
      </c>
      <c r="AU215" s="22" t="s">
        <v>88</v>
      </c>
      <c r="AY215" s="22" t="s">
        <v>166</v>
      </c>
      <c r="BE215" s="198">
        <f>IF(N215="základní",J215,0)</f>
        <v>0</v>
      </c>
      <c r="BF215" s="198">
        <f>IF(N215="snížená",J215,0)</f>
        <v>0</v>
      </c>
      <c r="BG215" s="198">
        <f>IF(N215="zákl. přenesená",J215,0)</f>
        <v>0</v>
      </c>
      <c r="BH215" s="198">
        <f>IF(N215="sníž. přenesená",J215,0)</f>
        <v>0</v>
      </c>
      <c r="BI215" s="198">
        <f>IF(N215="nulová",J215,0)</f>
        <v>0</v>
      </c>
      <c r="BJ215" s="22" t="s">
        <v>79</v>
      </c>
      <c r="BK215" s="198">
        <f>ROUND(I215*H215,2)</f>
        <v>0</v>
      </c>
      <c r="BL215" s="22" t="s">
        <v>250</v>
      </c>
      <c r="BM215" s="22" t="s">
        <v>418</v>
      </c>
    </row>
    <row r="216" spans="2:65" s="11" customFormat="1" ht="13.5">
      <c r="B216" s="202"/>
      <c r="C216" s="203"/>
      <c r="D216" s="199" t="s">
        <v>177</v>
      </c>
      <c r="E216" s="204" t="s">
        <v>30</v>
      </c>
      <c r="F216" s="205" t="s">
        <v>419</v>
      </c>
      <c r="G216" s="203"/>
      <c r="H216" s="206">
        <v>61.353000000000002</v>
      </c>
      <c r="I216" s="207"/>
      <c r="J216" s="203"/>
      <c r="K216" s="203"/>
      <c r="L216" s="208"/>
      <c r="M216" s="209"/>
      <c r="N216" s="210"/>
      <c r="O216" s="210"/>
      <c r="P216" s="210"/>
      <c r="Q216" s="210"/>
      <c r="R216" s="210"/>
      <c r="S216" s="210"/>
      <c r="T216" s="211"/>
      <c r="AT216" s="212" t="s">
        <v>177</v>
      </c>
      <c r="AU216" s="212" t="s">
        <v>88</v>
      </c>
      <c r="AV216" s="11" t="s">
        <v>88</v>
      </c>
      <c r="AW216" s="11" t="s">
        <v>37</v>
      </c>
      <c r="AX216" s="11" t="s">
        <v>79</v>
      </c>
      <c r="AY216" s="212" t="s">
        <v>166</v>
      </c>
    </row>
    <row r="217" spans="2:65" s="10" customFormat="1" ht="37.35" customHeight="1">
      <c r="B217" s="171"/>
      <c r="C217" s="172"/>
      <c r="D217" s="173" t="s">
        <v>73</v>
      </c>
      <c r="E217" s="174" t="s">
        <v>420</v>
      </c>
      <c r="F217" s="174" t="s">
        <v>421</v>
      </c>
      <c r="G217" s="172"/>
      <c r="H217" s="172"/>
      <c r="I217" s="175"/>
      <c r="J217" s="176">
        <f>BK217</f>
        <v>0</v>
      </c>
      <c r="K217" s="172"/>
      <c r="L217" s="177"/>
      <c r="M217" s="178"/>
      <c r="N217" s="179"/>
      <c r="O217" s="179"/>
      <c r="P217" s="180">
        <f>P218+P219+P220+P227+P233+P235</f>
        <v>0</v>
      </c>
      <c r="Q217" s="179"/>
      <c r="R217" s="180">
        <f>R218+R219+R220+R227+R233+R235</f>
        <v>0</v>
      </c>
      <c r="S217" s="179"/>
      <c r="T217" s="181">
        <f>T218+T219+T220+T227+T233+T235</f>
        <v>0</v>
      </c>
      <c r="AR217" s="182" t="s">
        <v>193</v>
      </c>
      <c r="AT217" s="183" t="s">
        <v>73</v>
      </c>
      <c r="AU217" s="183" t="s">
        <v>74</v>
      </c>
      <c r="AY217" s="182" t="s">
        <v>166</v>
      </c>
      <c r="BK217" s="184">
        <f>BK218+BK219+BK220+BK227+BK233+BK235</f>
        <v>0</v>
      </c>
    </row>
    <row r="218" spans="2:65" s="1" customFormat="1" ht="25.5" customHeight="1">
      <c r="B218" s="39"/>
      <c r="C218" s="187" t="s">
        <v>422</v>
      </c>
      <c r="D218" s="187" t="s">
        <v>168</v>
      </c>
      <c r="E218" s="188" t="s">
        <v>423</v>
      </c>
      <c r="F218" s="189" t="s">
        <v>424</v>
      </c>
      <c r="G218" s="190" t="s">
        <v>425</v>
      </c>
      <c r="H218" s="191">
        <v>1</v>
      </c>
      <c r="I218" s="192"/>
      <c r="J218" s="193">
        <f>ROUND(I218*H218,2)</f>
        <v>0</v>
      </c>
      <c r="K218" s="189" t="s">
        <v>30</v>
      </c>
      <c r="L218" s="59"/>
      <c r="M218" s="194" t="s">
        <v>30</v>
      </c>
      <c r="N218" s="195" t="s">
        <v>45</v>
      </c>
      <c r="O218" s="40"/>
      <c r="P218" s="196">
        <f>O218*H218</f>
        <v>0</v>
      </c>
      <c r="Q218" s="196">
        <v>0</v>
      </c>
      <c r="R218" s="196">
        <f>Q218*H218</f>
        <v>0</v>
      </c>
      <c r="S218" s="196">
        <v>0</v>
      </c>
      <c r="T218" s="197">
        <f>S218*H218</f>
        <v>0</v>
      </c>
      <c r="AR218" s="22" t="s">
        <v>426</v>
      </c>
      <c r="AT218" s="22" t="s">
        <v>168</v>
      </c>
      <c r="AU218" s="22" t="s">
        <v>79</v>
      </c>
      <c r="AY218" s="22" t="s">
        <v>166</v>
      </c>
      <c r="BE218" s="198">
        <f>IF(N218="základní",J218,0)</f>
        <v>0</v>
      </c>
      <c r="BF218" s="198">
        <f>IF(N218="snížená",J218,0)</f>
        <v>0</v>
      </c>
      <c r="BG218" s="198">
        <f>IF(N218="zákl. přenesená",J218,0)</f>
        <v>0</v>
      </c>
      <c r="BH218" s="198">
        <f>IF(N218="sníž. přenesená",J218,0)</f>
        <v>0</v>
      </c>
      <c r="BI218" s="198">
        <f>IF(N218="nulová",J218,0)</f>
        <v>0</v>
      </c>
      <c r="BJ218" s="22" t="s">
        <v>79</v>
      </c>
      <c r="BK218" s="198">
        <f>ROUND(I218*H218,2)</f>
        <v>0</v>
      </c>
      <c r="BL218" s="22" t="s">
        <v>426</v>
      </c>
      <c r="BM218" s="22" t="s">
        <v>427</v>
      </c>
    </row>
    <row r="219" spans="2:65" s="1" customFormat="1" ht="16.5" customHeight="1">
      <c r="B219" s="39"/>
      <c r="C219" s="187" t="s">
        <v>428</v>
      </c>
      <c r="D219" s="187" t="s">
        <v>168</v>
      </c>
      <c r="E219" s="188" t="s">
        <v>429</v>
      </c>
      <c r="F219" s="189" t="s">
        <v>430</v>
      </c>
      <c r="G219" s="190" t="s">
        <v>431</v>
      </c>
      <c r="H219" s="191">
        <v>1</v>
      </c>
      <c r="I219" s="192"/>
      <c r="J219" s="193">
        <f>ROUND(I219*H219,2)</f>
        <v>0</v>
      </c>
      <c r="K219" s="189" t="s">
        <v>30</v>
      </c>
      <c r="L219" s="59"/>
      <c r="M219" s="194" t="s">
        <v>30</v>
      </c>
      <c r="N219" s="195" t="s">
        <v>45</v>
      </c>
      <c r="O219" s="40"/>
      <c r="P219" s="196">
        <f>O219*H219</f>
        <v>0</v>
      </c>
      <c r="Q219" s="196">
        <v>0</v>
      </c>
      <c r="R219" s="196">
        <f>Q219*H219</f>
        <v>0</v>
      </c>
      <c r="S219" s="196">
        <v>0</v>
      </c>
      <c r="T219" s="197">
        <f>S219*H219</f>
        <v>0</v>
      </c>
      <c r="AR219" s="22" t="s">
        <v>426</v>
      </c>
      <c r="AT219" s="22" t="s">
        <v>168</v>
      </c>
      <c r="AU219" s="22" t="s">
        <v>79</v>
      </c>
      <c r="AY219" s="22" t="s">
        <v>166</v>
      </c>
      <c r="BE219" s="198">
        <f>IF(N219="základní",J219,0)</f>
        <v>0</v>
      </c>
      <c r="BF219" s="198">
        <f>IF(N219="snížená",J219,0)</f>
        <v>0</v>
      </c>
      <c r="BG219" s="198">
        <f>IF(N219="zákl. přenesená",J219,0)</f>
        <v>0</v>
      </c>
      <c r="BH219" s="198">
        <f>IF(N219="sníž. přenesená",J219,0)</f>
        <v>0</v>
      </c>
      <c r="BI219" s="198">
        <f>IF(N219="nulová",J219,0)</f>
        <v>0</v>
      </c>
      <c r="BJ219" s="22" t="s">
        <v>79</v>
      </c>
      <c r="BK219" s="198">
        <f>ROUND(I219*H219,2)</f>
        <v>0</v>
      </c>
      <c r="BL219" s="22" t="s">
        <v>426</v>
      </c>
      <c r="BM219" s="22" t="s">
        <v>432</v>
      </c>
    </row>
    <row r="220" spans="2:65" s="10" customFormat="1" ht="29.85" customHeight="1">
      <c r="B220" s="171"/>
      <c r="C220" s="172"/>
      <c r="D220" s="173" t="s">
        <v>73</v>
      </c>
      <c r="E220" s="185" t="s">
        <v>433</v>
      </c>
      <c r="F220" s="185" t="s">
        <v>434</v>
      </c>
      <c r="G220" s="172"/>
      <c r="H220" s="172"/>
      <c r="I220" s="175"/>
      <c r="J220" s="186">
        <f>BK220</f>
        <v>0</v>
      </c>
      <c r="K220" s="172"/>
      <c r="L220" s="177"/>
      <c r="M220" s="178"/>
      <c r="N220" s="179"/>
      <c r="O220" s="179"/>
      <c r="P220" s="180">
        <f>SUM(P221:P226)</f>
        <v>0</v>
      </c>
      <c r="Q220" s="179"/>
      <c r="R220" s="180">
        <f>SUM(R221:R226)</f>
        <v>0</v>
      </c>
      <c r="S220" s="179"/>
      <c r="T220" s="181">
        <f>SUM(T221:T226)</f>
        <v>0</v>
      </c>
      <c r="AR220" s="182" t="s">
        <v>193</v>
      </c>
      <c r="AT220" s="183" t="s">
        <v>73</v>
      </c>
      <c r="AU220" s="183" t="s">
        <v>79</v>
      </c>
      <c r="AY220" s="182" t="s">
        <v>166</v>
      </c>
      <c r="BK220" s="184">
        <f>SUM(BK221:BK226)</f>
        <v>0</v>
      </c>
    </row>
    <row r="221" spans="2:65" s="1" customFormat="1" ht="16.5" customHeight="1">
      <c r="B221" s="39"/>
      <c r="C221" s="187" t="s">
        <v>435</v>
      </c>
      <c r="D221" s="187" t="s">
        <v>168</v>
      </c>
      <c r="E221" s="188" t="s">
        <v>436</v>
      </c>
      <c r="F221" s="189" t="s">
        <v>437</v>
      </c>
      <c r="G221" s="190" t="s">
        <v>438</v>
      </c>
      <c r="H221" s="191">
        <v>1</v>
      </c>
      <c r="I221" s="192"/>
      <c r="J221" s="193">
        <f t="shared" ref="J221:J226" si="0">ROUND(I221*H221,2)</f>
        <v>0</v>
      </c>
      <c r="K221" s="189" t="s">
        <v>172</v>
      </c>
      <c r="L221" s="59"/>
      <c r="M221" s="194" t="s">
        <v>30</v>
      </c>
      <c r="N221" s="195" t="s">
        <v>45</v>
      </c>
      <c r="O221" s="40"/>
      <c r="P221" s="196">
        <f t="shared" ref="P221:P226" si="1">O221*H221</f>
        <v>0</v>
      </c>
      <c r="Q221" s="196">
        <v>0</v>
      </c>
      <c r="R221" s="196">
        <f t="shared" ref="R221:R226" si="2">Q221*H221</f>
        <v>0</v>
      </c>
      <c r="S221" s="196">
        <v>0</v>
      </c>
      <c r="T221" s="197">
        <f t="shared" ref="T221:T226" si="3">S221*H221</f>
        <v>0</v>
      </c>
      <c r="AR221" s="22" t="s">
        <v>426</v>
      </c>
      <c r="AT221" s="22" t="s">
        <v>168</v>
      </c>
      <c r="AU221" s="22" t="s">
        <v>88</v>
      </c>
      <c r="AY221" s="22" t="s">
        <v>166</v>
      </c>
      <c r="BE221" s="198">
        <f t="shared" ref="BE221:BE226" si="4">IF(N221="základní",J221,0)</f>
        <v>0</v>
      </c>
      <c r="BF221" s="198">
        <f t="shared" ref="BF221:BF226" si="5">IF(N221="snížená",J221,0)</f>
        <v>0</v>
      </c>
      <c r="BG221" s="198">
        <f t="shared" ref="BG221:BG226" si="6">IF(N221="zákl. přenesená",J221,0)</f>
        <v>0</v>
      </c>
      <c r="BH221" s="198">
        <f t="shared" ref="BH221:BH226" si="7">IF(N221="sníž. přenesená",J221,0)</f>
        <v>0</v>
      </c>
      <c r="BI221" s="198">
        <f t="shared" ref="BI221:BI226" si="8">IF(N221="nulová",J221,0)</f>
        <v>0</v>
      </c>
      <c r="BJ221" s="22" t="s">
        <v>79</v>
      </c>
      <c r="BK221" s="198">
        <f t="shared" ref="BK221:BK226" si="9">ROUND(I221*H221,2)</f>
        <v>0</v>
      </c>
      <c r="BL221" s="22" t="s">
        <v>426</v>
      </c>
      <c r="BM221" s="22" t="s">
        <v>439</v>
      </c>
    </row>
    <row r="222" spans="2:65" s="1" customFormat="1" ht="16.5" customHeight="1">
      <c r="B222" s="39"/>
      <c r="C222" s="187" t="s">
        <v>440</v>
      </c>
      <c r="D222" s="187" t="s">
        <v>168</v>
      </c>
      <c r="E222" s="188" t="s">
        <v>441</v>
      </c>
      <c r="F222" s="189" t="s">
        <v>442</v>
      </c>
      <c r="G222" s="190" t="s">
        <v>438</v>
      </c>
      <c r="H222" s="191">
        <v>1</v>
      </c>
      <c r="I222" s="192"/>
      <c r="J222" s="193">
        <f t="shared" si="0"/>
        <v>0</v>
      </c>
      <c r="K222" s="189" t="s">
        <v>172</v>
      </c>
      <c r="L222" s="59"/>
      <c r="M222" s="194" t="s">
        <v>30</v>
      </c>
      <c r="N222" s="195" t="s">
        <v>45</v>
      </c>
      <c r="O222" s="40"/>
      <c r="P222" s="196">
        <f t="shared" si="1"/>
        <v>0</v>
      </c>
      <c r="Q222" s="196">
        <v>0</v>
      </c>
      <c r="R222" s="196">
        <f t="shared" si="2"/>
        <v>0</v>
      </c>
      <c r="S222" s="196">
        <v>0</v>
      </c>
      <c r="T222" s="197">
        <f t="shared" si="3"/>
        <v>0</v>
      </c>
      <c r="AR222" s="22" t="s">
        <v>426</v>
      </c>
      <c r="AT222" s="22" t="s">
        <v>168</v>
      </c>
      <c r="AU222" s="22" t="s">
        <v>88</v>
      </c>
      <c r="AY222" s="22" t="s">
        <v>166</v>
      </c>
      <c r="BE222" s="198">
        <f t="shared" si="4"/>
        <v>0</v>
      </c>
      <c r="BF222" s="198">
        <f t="shared" si="5"/>
        <v>0</v>
      </c>
      <c r="BG222" s="198">
        <f t="shared" si="6"/>
        <v>0</v>
      </c>
      <c r="BH222" s="198">
        <f t="shared" si="7"/>
        <v>0</v>
      </c>
      <c r="BI222" s="198">
        <f t="shared" si="8"/>
        <v>0</v>
      </c>
      <c r="BJ222" s="22" t="s">
        <v>79</v>
      </c>
      <c r="BK222" s="198">
        <f t="shared" si="9"/>
        <v>0</v>
      </c>
      <c r="BL222" s="22" t="s">
        <v>426</v>
      </c>
      <c r="BM222" s="22" t="s">
        <v>443</v>
      </c>
    </row>
    <row r="223" spans="2:65" s="1" customFormat="1" ht="16.5" customHeight="1">
      <c r="B223" s="39"/>
      <c r="C223" s="187" t="s">
        <v>444</v>
      </c>
      <c r="D223" s="187" t="s">
        <v>168</v>
      </c>
      <c r="E223" s="188" t="s">
        <v>445</v>
      </c>
      <c r="F223" s="189" t="s">
        <v>446</v>
      </c>
      <c r="G223" s="190" t="s">
        <v>438</v>
      </c>
      <c r="H223" s="191">
        <v>1</v>
      </c>
      <c r="I223" s="192"/>
      <c r="J223" s="193">
        <f t="shared" si="0"/>
        <v>0</v>
      </c>
      <c r="K223" s="189" t="s">
        <v>172</v>
      </c>
      <c r="L223" s="59"/>
      <c r="M223" s="194" t="s">
        <v>30</v>
      </c>
      <c r="N223" s="195" t="s">
        <v>45</v>
      </c>
      <c r="O223" s="40"/>
      <c r="P223" s="196">
        <f t="shared" si="1"/>
        <v>0</v>
      </c>
      <c r="Q223" s="196">
        <v>0</v>
      </c>
      <c r="R223" s="196">
        <f t="shared" si="2"/>
        <v>0</v>
      </c>
      <c r="S223" s="196">
        <v>0</v>
      </c>
      <c r="T223" s="197">
        <f t="shared" si="3"/>
        <v>0</v>
      </c>
      <c r="AR223" s="22" t="s">
        <v>426</v>
      </c>
      <c r="AT223" s="22" t="s">
        <v>168</v>
      </c>
      <c r="AU223" s="22" t="s">
        <v>88</v>
      </c>
      <c r="AY223" s="22" t="s">
        <v>166</v>
      </c>
      <c r="BE223" s="198">
        <f t="shared" si="4"/>
        <v>0</v>
      </c>
      <c r="BF223" s="198">
        <f t="shared" si="5"/>
        <v>0</v>
      </c>
      <c r="BG223" s="198">
        <f t="shared" si="6"/>
        <v>0</v>
      </c>
      <c r="BH223" s="198">
        <f t="shared" si="7"/>
        <v>0</v>
      </c>
      <c r="BI223" s="198">
        <f t="shared" si="8"/>
        <v>0</v>
      </c>
      <c r="BJ223" s="22" t="s">
        <v>79</v>
      </c>
      <c r="BK223" s="198">
        <f t="shared" si="9"/>
        <v>0</v>
      </c>
      <c r="BL223" s="22" t="s">
        <v>426</v>
      </c>
      <c r="BM223" s="22" t="s">
        <v>447</v>
      </c>
    </row>
    <row r="224" spans="2:65" s="1" customFormat="1" ht="38.25" customHeight="1">
      <c r="B224" s="39"/>
      <c r="C224" s="187" t="s">
        <v>448</v>
      </c>
      <c r="D224" s="187" t="s">
        <v>168</v>
      </c>
      <c r="E224" s="188" t="s">
        <v>449</v>
      </c>
      <c r="F224" s="189" t="s">
        <v>450</v>
      </c>
      <c r="G224" s="190" t="s">
        <v>425</v>
      </c>
      <c r="H224" s="191">
        <v>1</v>
      </c>
      <c r="I224" s="192"/>
      <c r="J224" s="193">
        <f t="shared" si="0"/>
        <v>0</v>
      </c>
      <c r="K224" s="189" t="s">
        <v>30</v>
      </c>
      <c r="L224" s="59"/>
      <c r="M224" s="194" t="s">
        <v>30</v>
      </c>
      <c r="N224" s="195" t="s">
        <v>45</v>
      </c>
      <c r="O224" s="40"/>
      <c r="P224" s="196">
        <f t="shared" si="1"/>
        <v>0</v>
      </c>
      <c r="Q224" s="196">
        <v>0</v>
      </c>
      <c r="R224" s="196">
        <f t="shared" si="2"/>
        <v>0</v>
      </c>
      <c r="S224" s="196">
        <v>0</v>
      </c>
      <c r="T224" s="197">
        <f t="shared" si="3"/>
        <v>0</v>
      </c>
      <c r="AR224" s="22" t="s">
        <v>426</v>
      </c>
      <c r="AT224" s="22" t="s">
        <v>168</v>
      </c>
      <c r="AU224" s="22" t="s">
        <v>88</v>
      </c>
      <c r="AY224" s="22" t="s">
        <v>166</v>
      </c>
      <c r="BE224" s="198">
        <f t="shared" si="4"/>
        <v>0</v>
      </c>
      <c r="BF224" s="198">
        <f t="shared" si="5"/>
        <v>0</v>
      </c>
      <c r="BG224" s="198">
        <f t="shared" si="6"/>
        <v>0</v>
      </c>
      <c r="BH224" s="198">
        <f t="shared" si="7"/>
        <v>0</v>
      </c>
      <c r="BI224" s="198">
        <f t="shared" si="8"/>
        <v>0</v>
      </c>
      <c r="BJ224" s="22" t="s">
        <v>79</v>
      </c>
      <c r="BK224" s="198">
        <f t="shared" si="9"/>
        <v>0</v>
      </c>
      <c r="BL224" s="22" t="s">
        <v>426</v>
      </c>
      <c r="BM224" s="22" t="s">
        <v>451</v>
      </c>
    </row>
    <row r="225" spans="2:65" s="1" customFormat="1" ht="16.5" customHeight="1">
      <c r="B225" s="39"/>
      <c r="C225" s="187" t="s">
        <v>452</v>
      </c>
      <c r="D225" s="187" t="s">
        <v>168</v>
      </c>
      <c r="E225" s="188" t="s">
        <v>453</v>
      </c>
      <c r="F225" s="189" t="s">
        <v>454</v>
      </c>
      <c r="G225" s="190" t="s">
        <v>438</v>
      </c>
      <c r="H225" s="191">
        <v>1</v>
      </c>
      <c r="I225" s="192"/>
      <c r="J225" s="193">
        <f t="shared" si="0"/>
        <v>0</v>
      </c>
      <c r="K225" s="189" t="s">
        <v>172</v>
      </c>
      <c r="L225" s="59"/>
      <c r="M225" s="194" t="s">
        <v>30</v>
      </c>
      <c r="N225" s="195" t="s">
        <v>45</v>
      </c>
      <c r="O225" s="40"/>
      <c r="P225" s="196">
        <f t="shared" si="1"/>
        <v>0</v>
      </c>
      <c r="Q225" s="196">
        <v>0</v>
      </c>
      <c r="R225" s="196">
        <f t="shared" si="2"/>
        <v>0</v>
      </c>
      <c r="S225" s="196">
        <v>0</v>
      </c>
      <c r="T225" s="197">
        <f t="shared" si="3"/>
        <v>0</v>
      </c>
      <c r="AR225" s="22" t="s">
        <v>426</v>
      </c>
      <c r="AT225" s="22" t="s">
        <v>168</v>
      </c>
      <c r="AU225" s="22" t="s">
        <v>88</v>
      </c>
      <c r="AY225" s="22" t="s">
        <v>166</v>
      </c>
      <c r="BE225" s="198">
        <f t="shared" si="4"/>
        <v>0</v>
      </c>
      <c r="BF225" s="198">
        <f t="shared" si="5"/>
        <v>0</v>
      </c>
      <c r="BG225" s="198">
        <f t="shared" si="6"/>
        <v>0</v>
      </c>
      <c r="BH225" s="198">
        <f t="shared" si="7"/>
        <v>0</v>
      </c>
      <c r="BI225" s="198">
        <f t="shared" si="8"/>
        <v>0</v>
      </c>
      <c r="BJ225" s="22" t="s">
        <v>79</v>
      </c>
      <c r="BK225" s="198">
        <f t="shared" si="9"/>
        <v>0</v>
      </c>
      <c r="BL225" s="22" t="s">
        <v>426</v>
      </c>
      <c r="BM225" s="22" t="s">
        <v>455</v>
      </c>
    </row>
    <row r="226" spans="2:65" s="1" customFormat="1" ht="16.5" customHeight="1">
      <c r="B226" s="39"/>
      <c r="C226" s="187" t="s">
        <v>456</v>
      </c>
      <c r="D226" s="187" t="s">
        <v>168</v>
      </c>
      <c r="E226" s="188" t="s">
        <v>457</v>
      </c>
      <c r="F226" s="189" t="s">
        <v>458</v>
      </c>
      <c r="G226" s="190" t="s">
        <v>438</v>
      </c>
      <c r="H226" s="191">
        <v>1</v>
      </c>
      <c r="I226" s="192"/>
      <c r="J226" s="193">
        <f t="shared" si="0"/>
        <v>0</v>
      </c>
      <c r="K226" s="189" t="s">
        <v>172</v>
      </c>
      <c r="L226" s="59"/>
      <c r="M226" s="194" t="s">
        <v>30</v>
      </c>
      <c r="N226" s="195" t="s">
        <v>45</v>
      </c>
      <c r="O226" s="40"/>
      <c r="P226" s="196">
        <f t="shared" si="1"/>
        <v>0</v>
      </c>
      <c r="Q226" s="196">
        <v>0</v>
      </c>
      <c r="R226" s="196">
        <f t="shared" si="2"/>
        <v>0</v>
      </c>
      <c r="S226" s="196">
        <v>0</v>
      </c>
      <c r="T226" s="197">
        <f t="shared" si="3"/>
        <v>0</v>
      </c>
      <c r="AR226" s="22" t="s">
        <v>426</v>
      </c>
      <c r="AT226" s="22" t="s">
        <v>168</v>
      </c>
      <c r="AU226" s="22" t="s">
        <v>88</v>
      </c>
      <c r="AY226" s="22" t="s">
        <v>166</v>
      </c>
      <c r="BE226" s="198">
        <f t="shared" si="4"/>
        <v>0</v>
      </c>
      <c r="BF226" s="198">
        <f t="shared" si="5"/>
        <v>0</v>
      </c>
      <c r="BG226" s="198">
        <f t="shared" si="6"/>
        <v>0</v>
      </c>
      <c r="BH226" s="198">
        <f t="shared" si="7"/>
        <v>0</v>
      </c>
      <c r="BI226" s="198">
        <f t="shared" si="8"/>
        <v>0</v>
      </c>
      <c r="BJ226" s="22" t="s">
        <v>79</v>
      </c>
      <c r="BK226" s="198">
        <f t="shared" si="9"/>
        <v>0</v>
      </c>
      <c r="BL226" s="22" t="s">
        <v>426</v>
      </c>
      <c r="BM226" s="22" t="s">
        <v>459</v>
      </c>
    </row>
    <row r="227" spans="2:65" s="10" customFormat="1" ht="29.85" customHeight="1">
      <c r="B227" s="171"/>
      <c r="C227" s="172"/>
      <c r="D227" s="173" t="s">
        <v>73</v>
      </c>
      <c r="E227" s="185" t="s">
        <v>460</v>
      </c>
      <c r="F227" s="185" t="s">
        <v>461</v>
      </c>
      <c r="G227" s="172"/>
      <c r="H227" s="172"/>
      <c r="I227" s="175"/>
      <c r="J227" s="186">
        <f>BK227</f>
        <v>0</v>
      </c>
      <c r="K227" s="172"/>
      <c r="L227" s="177"/>
      <c r="M227" s="178"/>
      <c r="N227" s="179"/>
      <c r="O227" s="179"/>
      <c r="P227" s="180">
        <f>SUM(P228:P232)</f>
        <v>0</v>
      </c>
      <c r="Q227" s="179"/>
      <c r="R227" s="180">
        <f>SUM(R228:R232)</f>
        <v>0</v>
      </c>
      <c r="S227" s="179"/>
      <c r="T227" s="181">
        <f>SUM(T228:T232)</f>
        <v>0</v>
      </c>
      <c r="AR227" s="182" t="s">
        <v>193</v>
      </c>
      <c r="AT227" s="183" t="s">
        <v>73</v>
      </c>
      <c r="AU227" s="183" t="s">
        <v>79</v>
      </c>
      <c r="AY227" s="182" t="s">
        <v>166</v>
      </c>
      <c r="BK227" s="184">
        <f>SUM(BK228:BK232)</f>
        <v>0</v>
      </c>
    </row>
    <row r="228" spans="2:65" s="1" customFormat="1" ht="16.5" customHeight="1">
      <c r="B228" s="39"/>
      <c r="C228" s="187" t="s">
        <v>462</v>
      </c>
      <c r="D228" s="187" t="s">
        <v>168</v>
      </c>
      <c r="E228" s="188" t="s">
        <v>463</v>
      </c>
      <c r="F228" s="189" t="s">
        <v>461</v>
      </c>
      <c r="G228" s="190" t="s">
        <v>438</v>
      </c>
      <c r="H228" s="191">
        <v>1</v>
      </c>
      <c r="I228" s="192"/>
      <c r="J228" s="193">
        <f>ROUND(I228*H228,2)</f>
        <v>0</v>
      </c>
      <c r="K228" s="189" t="s">
        <v>172</v>
      </c>
      <c r="L228" s="59"/>
      <c r="M228" s="194" t="s">
        <v>30</v>
      </c>
      <c r="N228" s="195" t="s">
        <v>45</v>
      </c>
      <c r="O228" s="40"/>
      <c r="P228" s="196">
        <f>O228*H228</f>
        <v>0</v>
      </c>
      <c r="Q228" s="196">
        <v>0</v>
      </c>
      <c r="R228" s="196">
        <f>Q228*H228</f>
        <v>0</v>
      </c>
      <c r="S228" s="196">
        <v>0</v>
      </c>
      <c r="T228" s="197">
        <f>S228*H228</f>
        <v>0</v>
      </c>
      <c r="AR228" s="22" t="s">
        <v>426</v>
      </c>
      <c r="AT228" s="22" t="s">
        <v>168</v>
      </c>
      <c r="AU228" s="22" t="s">
        <v>88</v>
      </c>
      <c r="AY228" s="22" t="s">
        <v>166</v>
      </c>
      <c r="BE228" s="198">
        <f>IF(N228="základní",J228,0)</f>
        <v>0</v>
      </c>
      <c r="BF228" s="198">
        <f>IF(N228="snížená",J228,0)</f>
        <v>0</v>
      </c>
      <c r="BG228" s="198">
        <f>IF(N228="zákl. přenesená",J228,0)</f>
        <v>0</v>
      </c>
      <c r="BH228" s="198">
        <f>IF(N228="sníž. přenesená",J228,0)</f>
        <v>0</v>
      </c>
      <c r="BI228" s="198">
        <f>IF(N228="nulová",J228,0)</f>
        <v>0</v>
      </c>
      <c r="BJ228" s="22" t="s">
        <v>79</v>
      </c>
      <c r="BK228" s="198">
        <f>ROUND(I228*H228,2)</f>
        <v>0</v>
      </c>
      <c r="BL228" s="22" t="s">
        <v>426</v>
      </c>
      <c r="BM228" s="22" t="s">
        <v>464</v>
      </c>
    </row>
    <row r="229" spans="2:65" s="1" customFormat="1" ht="16.5" customHeight="1">
      <c r="B229" s="39"/>
      <c r="C229" s="187" t="s">
        <v>465</v>
      </c>
      <c r="D229" s="187" t="s">
        <v>168</v>
      </c>
      <c r="E229" s="188" t="s">
        <v>466</v>
      </c>
      <c r="F229" s="189" t="s">
        <v>467</v>
      </c>
      <c r="G229" s="190" t="s">
        <v>438</v>
      </c>
      <c r="H229" s="191">
        <v>1</v>
      </c>
      <c r="I229" s="192"/>
      <c r="J229" s="193">
        <f>ROUND(I229*H229,2)</f>
        <v>0</v>
      </c>
      <c r="K229" s="189" t="s">
        <v>172</v>
      </c>
      <c r="L229" s="59"/>
      <c r="M229" s="194" t="s">
        <v>30</v>
      </c>
      <c r="N229" s="195" t="s">
        <v>45</v>
      </c>
      <c r="O229" s="40"/>
      <c r="P229" s="196">
        <f>O229*H229</f>
        <v>0</v>
      </c>
      <c r="Q229" s="196">
        <v>0</v>
      </c>
      <c r="R229" s="196">
        <f>Q229*H229</f>
        <v>0</v>
      </c>
      <c r="S229" s="196">
        <v>0</v>
      </c>
      <c r="T229" s="197">
        <f>S229*H229</f>
        <v>0</v>
      </c>
      <c r="AR229" s="22" t="s">
        <v>426</v>
      </c>
      <c r="AT229" s="22" t="s">
        <v>168</v>
      </c>
      <c r="AU229" s="22" t="s">
        <v>88</v>
      </c>
      <c r="AY229" s="22" t="s">
        <v>166</v>
      </c>
      <c r="BE229" s="198">
        <f>IF(N229="základní",J229,0)</f>
        <v>0</v>
      </c>
      <c r="BF229" s="198">
        <f>IF(N229="snížená",J229,0)</f>
        <v>0</v>
      </c>
      <c r="BG229" s="198">
        <f>IF(N229="zákl. přenesená",J229,0)</f>
        <v>0</v>
      </c>
      <c r="BH229" s="198">
        <f>IF(N229="sníž. přenesená",J229,0)</f>
        <v>0</v>
      </c>
      <c r="BI229" s="198">
        <f>IF(N229="nulová",J229,0)</f>
        <v>0</v>
      </c>
      <c r="BJ229" s="22" t="s">
        <v>79</v>
      </c>
      <c r="BK229" s="198">
        <f>ROUND(I229*H229,2)</f>
        <v>0</v>
      </c>
      <c r="BL229" s="22" t="s">
        <v>426</v>
      </c>
      <c r="BM229" s="22" t="s">
        <v>468</v>
      </c>
    </row>
    <row r="230" spans="2:65" s="1" customFormat="1" ht="16.5" customHeight="1">
      <c r="B230" s="39"/>
      <c r="C230" s="187" t="s">
        <v>469</v>
      </c>
      <c r="D230" s="187" t="s">
        <v>168</v>
      </c>
      <c r="E230" s="188" t="s">
        <v>470</v>
      </c>
      <c r="F230" s="189" t="s">
        <v>471</v>
      </c>
      <c r="G230" s="190" t="s">
        <v>438</v>
      </c>
      <c r="H230" s="191">
        <v>4</v>
      </c>
      <c r="I230" s="192"/>
      <c r="J230" s="193">
        <f>ROUND(I230*H230,2)</f>
        <v>0</v>
      </c>
      <c r="K230" s="189" t="s">
        <v>172</v>
      </c>
      <c r="L230" s="59"/>
      <c r="M230" s="194" t="s">
        <v>30</v>
      </c>
      <c r="N230" s="195" t="s">
        <v>45</v>
      </c>
      <c r="O230" s="40"/>
      <c r="P230" s="196">
        <f>O230*H230</f>
        <v>0</v>
      </c>
      <c r="Q230" s="196">
        <v>0</v>
      </c>
      <c r="R230" s="196">
        <f>Q230*H230</f>
        <v>0</v>
      </c>
      <c r="S230" s="196">
        <v>0</v>
      </c>
      <c r="T230" s="197">
        <f>S230*H230</f>
        <v>0</v>
      </c>
      <c r="AR230" s="22" t="s">
        <v>426</v>
      </c>
      <c r="AT230" s="22" t="s">
        <v>168</v>
      </c>
      <c r="AU230" s="22" t="s">
        <v>88</v>
      </c>
      <c r="AY230" s="22" t="s">
        <v>166</v>
      </c>
      <c r="BE230" s="198">
        <f>IF(N230="základní",J230,0)</f>
        <v>0</v>
      </c>
      <c r="BF230" s="198">
        <f>IF(N230="snížená",J230,0)</f>
        <v>0</v>
      </c>
      <c r="BG230" s="198">
        <f>IF(N230="zákl. přenesená",J230,0)</f>
        <v>0</v>
      </c>
      <c r="BH230" s="198">
        <f>IF(N230="sníž. přenesená",J230,0)</f>
        <v>0</v>
      </c>
      <c r="BI230" s="198">
        <f>IF(N230="nulová",J230,0)</f>
        <v>0</v>
      </c>
      <c r="BJ230" s="22" t="s">
        <v>79</v>
      </c>
      <c r="BK230" s="198">
        <f>ROUND(I230*H230,2)</f>
        <v>0</v>
      </c>
      <c r="BL230" s="22" t="s">
        <v>426</v>
      </c>
      <c r="BM230" s="22" t="s">
        <v>472</v>
      </c>
    </row>
    <row r="231" spans="2:65" s="1" customFormat="1" ht="25.5" customHeight="1">
      <c r="B231" s="39"/>
      <c r="C231" s="187" t="s">
        <v>473</v>
      </c>
      <c r="D231" s="187" t="s">
        <v>168</v>
      </c>
      <c r="E231" s="188" t="s">
        <v>474</v>
      </c>
      <c r="F231" s="189" t="s">
        <v>475</v>
      </c>
      <c r="G231" s="190" t="s">
        <v>476</v>
      </c>
      <c r="H231" s="191">
        <v>4</v>
      </c>
      <c r="I231" s="192"/>
      <c r="J231" s="193">
        <f>ROUND(I231*H231,2)</f>
        <v>0</v>
      </c>
      <c r="K231" s="189" t="s">
        <v>30</v>
      </c>
      <c r="L231" s="59"/>
      <c r="M231" s="194" t="s">
        <v>30</v>
      </c>
      <c r="N231" s="195" t="s">
        <v>45</v>
      </c>
      <c r="O231" s="40"/>
      <c r="P231" s="196">
        <f>O231*H231</f>
        <v>0</v>
      </c>
      <c r="Q231" s="196">
        <v>0</v>
      </c>
      <c r="R231" s="196">
        <f>Q231*H231</f>
        <v>0</v>
      </c>
      <c r="S231" s="196">
        <v>0</v>
      </c>
      <c r="T231" s="197">
        <f>S231*H231</f>
        <v>0</v>
      </c>
      <c r="AR231" s="22" t="s">
        <v>426</v>
      </c>
      <c r="AT231" s="22" t="s">
        <v>168</v>
      </c>
      <c r="AU231" s="22" t="s">
        <v>88</v>
      </c>
      <c r="AY231" s="22" t="s">
        <v>166</v>
      </c>
      <c r="BE231" s="198">
        <f>IF(N231="základní",J231,0)</f>
        <v>0</v>
      </c>
      <c r="BF231" s="198">
        <f>IF(N231="snížená",J231,0)</f>
        <v>0</v>
      </c>
      <c r="BG231" s="198">
        <f>IF(N231="zákl. přenesená",J231,0)</f>
        <v>0</v>
      </c>
      <c r="BH231" s="198">
        <f>IF(N231="sníž. přenesená",J231,0)</f>
        <v>0</v>
      </c>
      <c r="BI231" s="198">
        <f>IF(N231="nulová",J231,0)</f>
        <v>0</v>
      </c>
      <c r="BJ231" s="22" t="s">
        <v>79</v>
      </c>
      <c r="BK231" s="198">
        <f>ROUND(I231*H231,2)</f>
        <v>0</v>
      </c>
      <c r="BL231" s="22" t="s">
        <v>426</v>
      </c>
      <c r="BM231" s="22" t="s">
        <v>477</v>
      </c>
    </row>
    <row r="232" spans="2:65" s="1" customFormat="1" ht="16.5" customHeight="1">
      <c r="B232" s="39"/>
      <c r="C232" s="187" t="s">
        <v>478</v>
      </c>
      <c r="D232" s="187" t="s">
        <v>168</v>
      </c>
      <c r="E232" s="188" t="s">
        <v>479</v>
      </c>
      <c r="F232" s="189" t="s">
        <v>480</v>
      </c>
      <c r="G232" s="190" t="s">
        <v>438</v>
      </c>
      <c r="H232" s="191">
        <v>1</v>
      </c>
      <c r="I232" s="192"/>
      <c r="J232" s="193">
        <f>ROUND(I232*H232,2)</f>
        <v>0</v>
      </c>
      <c r="K232" s="189" t="s">
        <v>172</v>
      </c>
      <c r="L232" s="59"/>
      <c r="M232" s="194" t="s">
        <v>30</v>
      </c>
      <c r="N232" s="195" t="s">
        <v>45</v>
      </c>
      <c r="O232" s="40"/>
      <c r="P232" s="196">
        <f>O232*H232</f>
        <v>0</v>
      </c>
      <c r="Q232" s="196">
        <v>0</v>
      </c>
      <c r="R232" s="196">
        <f>Q232*H232</f>
        <v>0</v>
      </c>
      <c r="S232" s="196">
        <v>0</v>
      </c>
      <c r="T232" s="197">
        <f>S232*H232</f>
        <v>0</v>
      </c>
      <c r="AR232" s="22" t="s">
        <v>426</v>
      </c>
      <c r="AT232" s="22" t="s">
        <v>168</v>
      </c>
      <c r="AU232" s="22" t="s">
        <v>88</v>
      </c>
      <c r="AY232" s="22" t="s">
        <v>166</v>
      </c>
      <c r="BE232" s="198">
        <f>IF(N232="základní",J232,0)</f>
        <v>0</v>
      </c>
      <c r="BF232" s="198">
        <f>IF(N232="snížená",J232,0)</f>
        <v>0</v>
      </c>
      <c r="BG232" s="198">
        <f>IF(N232="zákl. přenesená",J232,0)</f>
        <v>0</v>
      </c>
      <c r="BH232" s="198">
        <f>IF(N232="sníž. přenesená",J232,0)</f>
        <v>0</v>
      </c>
      <c r="BI232" s="198">
        <f>IF(N232="nulová",J232,0)</f>
        <v>0</v>
      </c>
      <c r="BJ232" s="22" t="s">
        <v>79</v>
      </c>
      <c r="BK232" s="198">
        <f>ROUND(I232*H232,2)</f>
        <v>0</v>
      </c>
      <c r="BL232" s="22" t="s">
        <v>426</v>
      </c>
      <c r="BM232" s="22" t="s">
        <v>481</v>
      </c>
    </row>
    <row r="233" spans="2:65" s="10" customFormat="1" ht="29.85" customHeight="1">
      <c r="B233" s="171"/>
      <c r="C233" s="172"/>
      <c r="D233" s="173" t="s">
        <v>73</v>
      </c>
      <c r="E233" s="185" t="s">
        <v>482</v>
      </c>
      <c r="F233" s="185" t="s">
        <v>483</v>
      </c>
      <c r="G233" s="172"/>
      <c r="H233" s="172"/>
      <c r="I233" s="175"/>
      <c r="J233" s="186">
        <f>BK233</f>
        <v>0</v>
      </c>
      <c r="K233" s="172"/>
      <c r="L233" s="177"/>
      <c r="M233" s="178"/>
      <c r="N233" s="179"/>
      <c r="O233" s="179"/>
      <c r="P233" s="180">
        <f>P234</f>
        <v>0</v>
      </c>
      <c r="Q233" s="179"/>
      <c r="R233" s="180">
        <f>R234</f>
        <v>0</v>
      </c>
      <c r="S233" s="179"/>
      <c r="T233" s="181">
        <f>T234</f>
        <v>0</v>
      </c>
      <c r="AR233" s="182" t="s">
        <v>193</v>
      </c>
      <c r="AT233" s="183" t="s">
        <v>73</v>
      </c>
      <c r="AU233" s="183" t="s">
        <v>79</v>
      </c>
      <c r="AY233" s="182" t="s">
        <v>166</v>
      </c>
      <c r="BK233" s="184">
        <f>BK234</f>
        <v>0</v>
      </c>
    </row>
    <row r="234" spans="2:65" s="1" customFormat="1" ht="25.5" customHeight="1">
      <c r="B234" s="39"/>
      <c r="C234" s="187" t="s">
        <v>484</v>
      </c>
      <c r="D234" s="187" t="s">
        <v>168</v>
      </c>
      <c r="E234" s="188" t="s">
        <v>485</v>
      </c>
      <c r="F234" s="189" t="s">
        <v>486</v>
      </c>
      <c r="G234" s="190" t="s">
        <v>487</v>
      </c>
      <c r="H234" s="191">
        <v>2</v>
      </c>
      <c r="I234" s="192"/>
      <c r="J234" s="193">
        <f>ROUND(I234*H234,2)</f>
        <v>0</v>
      </c>
      <c r="K234" s="189" t="s">
        <v>30</v>
      </c>
      <c r="L234" s="59"/>
      <c r="M234" s="194" t="s">
        <v>30</v>
      </c>
      <c r="N234" s="195" t="s">
        <v>45</v>
      </c>
      <c r="O234" s="40"/>
      <c r="P234" s="196">
        <f>O234*H234</f>
        <v>0</v>
      </c>
      <c r="Q234" s="196">
        <v>0</v>
      </c>
      <c r="R234" s="196">
        <f>Q234*H234</f>
        <v>0</v>
      </c>
      <c r="S234" s="196">
        <v>0</v>
      </c>
      <c r="T234" s="197">
        <f>S234*H234</f>
        <v>0</v>
      </c>
      <c r="AR234" s="22" t="s">
        <v>426</v>
      </c>
      <c r="AT234" s="22" t="s">
        <v>168</v>
      </c>
      <c r="AU234" s="22" t="s">
        <v>88</v>
      </c>
      <c r="AY234" s="22" t="s">
        <v>166</v>
      </c>
      <c r="BE234" s="198">
        <f>IF(N234="základní",J234,0)</f>
        <v>0</v>
      </c>
      <c r="BF234" s="198">
        <f>IF(N234="snížená",J234,0)</f>
        <v>0</v>
      </c>
      <c r="BG234" s="198">
        <f>IF(N234="zákl. přenesená",J234,0)</f>
        <v>0</v>
      </c>
      <c r="BH234" s="198">
        <f>IF(N234="sníž. přenesená",J234,0)</f>
        <v>0</v>
      </c>
      <c r="BI234" s="198">
        <f>IF(N234="nulová",J234,0)</f>
        <v>0</v>
      </c>
      <c r="BJ234" s="22" t="s">
        <v>79</v>
      </c>
      <c r="BK234" s="198">
        <f>ROUND(I234*H234,2)</f>
        <v>0</v>
      </c>
      <c r="BL234" s="22" t="s">
        <v>426</v>
      </c>
      <c r="BM234" s="22" t="s">
        <v>488</v>
      </c>
    </row>
    <row r="235" spans="2:65" s="10" customFormat="1" ht="29.85" customHeight="1">
      <c r="B235" s="171"/>
      <c r="C235" s="172"/>
      <c r="D235" s="173" t="s">
        <v>73</v>
      </c>
      <c r="E235" s="185" t="s">
        <v>489</v>
      </c>
      <c r="F235" s="185" t="s">
        <v>490</v>
      </c>
      <c r="G235" s="172"/>
      <c r="H235" s="172"/>
      <c r="I235" s="175"/>
      <c r="J235" s="186">
        <f>BK235</f>
        <v>0</v>
      </c>
      <c r="K235" s="172"/>
      <c r="L235" s="177"/>
      <c r="M235" s="178"/>
      <c r="N235" s="179"/>
      <c r="O235" s="179"/>
      <c r="P235" s="180">
        <f>P236</f>
        <v>0</v>
      </c>
      <c r="Q235" s="179"/>
      <c r="R235" s="180">
        <f>R236</f>
        <v>0</v>
      </c>
      <c r="S235" s="179"/>
      <c r="T235" s="181">
        <f>T236</f>
        <v>0</v>
      </c>
      <c r="AR235" s="182" t="s">
        <v>193</v>
      </c>
      <c r="AT235" s="183" t="s">
        <v>73</v>
      </c>
      <c r="AU235" s="183" t="s">
        <v>79</v>
      </c>
      <c r="AY235" s="182" t="s">
        <v>166</v>
      </c>
      <c r="BK235" s="184">
        <f>BK236</f>
        <v>0</v>
      </c>
    </row>
    <row r="236" spans="2:65" s="1" customFormat="1" ht="25.5" customHeight="1">
      <c r="B236" s="39"/>
      <c r="C236" s="187" t="s">
        <v>491</v>
      </c>
      <c r="D236" s="187" t="s">
        <v>168</v>
      </c>
      <c r="E236" s="188" t="s">
        <v>492</v>
      </c>
      <c r="F236" s="189" t="s">
        <v>493</v>
      </c>
      <c r="G236" s="190" t="s">
        <v>487</v>
      </c>
      <c r="H236" s="191">
        <v>2</v>
      </c>
      <c r="I236" s="192"/>
      <c r="J236" s="193">
        <f>ROUND(I236*H236,2)</f>
        <v>0</v>
      </c>
      <c r="K236" s="189" t="s">
        <v>30</v>
      </c>
      <c r="L236" s="59"/>
      <c r="M236" s="194" t="s">
        <v>30</v>
      </c>
      <c r="N236" s="234" t="s">
        <v>45</v>
      </c>
      <c r="O236" s="235"/>
      <c r="P236" s="236">
        <f>O236*H236</f>
        <v>0</v>
      </c>
      <c r="Q236" s="236">
        <v>0</v>
      </c>
      <c r="R236" s="236">
        <f>Q236*H236</f>
        <v>0</v>
      </c>
      <c r="S236" s="236">
        <v>0</v>
      </c>
      <c r="T236" s="237">
        <f>S236*H236</f>
        <v>0</v>
      </c>
      <c r="AR236" s="22" t="s">
        <v>426</v>
      </c>
      <c r="AT236" s="22" t="s">
        <v>168</v>
      </c>
      <c r="AU236" s="22" t="s">
        <v>88</v>
      </c>
      <c r="AY236" s="22" t="s">
        <v>166</v>
      </c>
      <c r="BE236" s="198">
        <f>IF(N236="základní",J236,0)</f>
        <v>0</v>
      </c>
      <c r="BF236" s="198">
        <f>IF(N236="snížená",J236,0)</f>
        <v>0</v>
      </c>
      <c r="BG236" s="198">
        <f>IF(N236="zákl. přenesená",J236,0)</f>
        <v>0</v>
      </c>
      <c r="BH236" s="198">
        <f>IF(N236="sníž. přenesená",J236,0)</f>
        <v>0</v>
      </c>
      <c r="BI236" s="198">
        <f>IF(N236="nulová",J236,0)</f>
        <v>0</v>
      </c>
      <c r="BJ236" s="22" t="s">
        <v>79</v>
      </c>
      <c r="BK236" s="198">
        <f>ROUND(I236*H236,2)</f>
        <v>0</v>
      </c>
      <c r="BL236" s="22" t="s">
        <v>426</v>
      </c>
      <c r="BM236" s="22" t="s">
        <v>494</v>
      </c>
    </row>
    <row r="237" spans="2:65" s="1" customFormat="1" ht="6.95" customHeight="1">
      <c r="B237" s="54"/>
      <c r="C237" s="55"/>
      <c r="D237" s="55"/>
      <c r="E237" s="55"/>
      <c r="F237" s="55"/>
      <c r="G237" s="55"/>
      <c r="H237" s="55"/>
      <c r="I237" s="134"/>
      <c r="J237" s="55"/>
      <c r="K237" s="55"/>
      <c r="L237" s="59"/>
    </row>
  </sheetData>
  <sheetProtection algorithmName="SHA-512" hashValue="4VhBaPcBYX9Q5WbpPqM+KFXioK6gYL7R/IN3LhMh3kaqfCJ18Lnr89ocNhvQDLdQ0YaNLToTilCDbT9TWb1OXQ==" saltValue="c26Kzq0duzBRCeH6EKvcVM2nfWq2DJ5dxJUsGGo/ulXrcceZpUoDAUpHHkXSh4o7lNceZYi7c09EwjYbk2sekQ==" spinCount="100000" sheet="1" objects="1" scenarios="1" formatColumns="0" formatRows="0" autoFilter="0"/>
  <autoFilter ref="C82:K236"/>
  <mergeCells count="7">
    <mergeCell ref="G1:H1"/>
    <mergeCell ref="L2:V2"/>
    <mergeCell ref="E7:H7"/>
    <mergeCell ref="E22:H22"/>
    <mergeCell ref="E43:H43"/>
    <mergeCell ref="J47:J48"/>
    <mergeCell ref="E75:H75"/>
  </mergeCells>
  <hyperlinks>
    <hyperlink ref="F1:G1" location="C2" display="1) Krycí list soupisu"/>
    <hyperlink ref="G1:H1" location="C50"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8" customWidth="1"/>
    <col min="2" max="2" width="1.6640625" style="238" customWidth="1"/>
    <col min="3" max="4" width="5" style="238" customWidth="1"/>
    <col min="5" max="5" width="11.6640625" style="238" customWidth="1"/>
    <col min="6" max="6" width="9.1640625" style="238" customWidth="1"/>
    <col min="7" max="7" width="5" style="238" customWidth="1"/>
    <col min="8" max="8" width="77.83203125" style="238" customWidth="1"/>
    <col min="9" max="10" width="20" style="238" customWidth="1"/>
    <col min="11" max="11" width="1.6640625" style="238" customWidth="1"/>
  </cols>
  <sheetData>
    <row r="1" spans="2:11" ht="37.5" customHeight="1"/>
    <row r="2" spans="2:11" ht="7.5" customHeight="1">
      <c r="B2" s="239"/>
      <c r="C2" s="240"/>
      <c r="D2" s="240"/>
      <c r="E2" s="240"/>
      <c r="F2" s="240"/>
      <c r="G2" s="240"/>
      <c r="H2" s="240"/>
      <c r="I2" s="240"/>
      <c r="J2" s="240"/>
      <c r="K2" s="241"/>
    </row>
    <row r="3" spans="2:11" s="13" customFormat="1" ht="45" customHeight="1">
      <c r="B3" s="242"/>
      <c r="C3" s="362" t="s">
        <v>495</v>
      </c>
      <c r="D3" s="362"/>
      <c r="E3" s="362"/>
      <c r="F3" s="362"/>
      <c r="G3" s="362"/>
      <c r="H3" s="362"/>
      <c r="I3" s="362"/>
      <c r="J3" s="362"/>
      <c r="K3" s="243"/>
    </row>
    <row r="4" spans="2:11" ht="25.5" customHeight="1">
      <c r="B4" s="244"/>
      <c r="C4" s="366" t="s">
        <v>496</v>
      </c>
      <c r="D4" s="366"/>
      <c r="E4" s="366"/>
      <c r="F4" s="366"/>
      <c r="G4" s="366"/>
      <c r="H4" s="366"/>
      <c r="I4" s="366"/>
      <c r="J4" s="366"/>
      <c r="K4" s="245"/>
    </row>
    <row r="5" spans="2:11" ht="5.25" customHeight="1">
      <c r="B5" s="244"/>
      <c r="C5" s="246"/>
      <c r="D5" s="246"/>
      <c r="E5" s="246"/>
      <c r="F5" s="246"/>
      <c r="G5" s="246"/>
      <c r="H5" s="246"/>
      <c r="I5" s="246"/>
      <c r="J5" s="246"/>
      <c r="K5" s="245"/>
    </row>
    <row r="6" spans="2:11" ht="15" customHeight="1">
      <c r="B6" s="244"/>
      <c r="C6" s="365" t="s">
        <v>497</v>
      </c>
      <c r="D6" s="365"/>
      <c r="E6" s="365"/>
      <c r="F6" s="365"/>
      <c r="G6" s="365"/>
      <c r="H6" s="365"/>
      <c r="I6" s="365"/>
      <c r="J6" s="365"/>
      <c r="K6" s="245"/>
    </row>
    <row r="7" spans="2:11" ht="15" customHeight="1">
      <c r="B7" s="248"/>
      <c r="C7" s="365" t="s">
        <v>498</v>
      </c>
      <c r="D7" s="365"/>
      <c r="E7" s="365"/>
      <c r="F7" s="365"/>
      <c r="G7" s="365"/>
      <c r="H7" s="365"/>
      <c r="I7" s="365"/>
      <c r="J7" s="365"/>
      <c r="K7" s="245"/>
    </row>
    <row r="8" spans="2:11" ht="12.75" customHeight="1">
      <c r="B8" s="248"/>
      <c r="C8" s="247"/>
      <c r="D8" s="247"/>
      <c r="E8" s="247"/>
      <c r="F8" s="247"/>
      <c r="G8" s="247"/>
      <c r="H8" s="247"/>
      <c r="I8" s="247"/>
      <c r="J8" s="247"/>
      <c r="K8" s="245"/>
    </row>
    <row r="9" spans="2:11" ht="15" customHeight="1">
      <c r="B9" s="248"/>
      <c r="C9" s="365" t="s">
        <v>499</v>
      </c>
      <c r="D9" s="365"/>
      <c r="E9" s="365"/>
      <c r="F9" s="365"/>
      <c r="G9" s="365"/>
      <c r="H9" s="365"/>
      <c r="I9" s="365"/>
      <c r="J9" s="365"/>
      <c r="K9" s="245"/>
    </row>
    <row r="10" spans="2:11" ht="15" customHeight="1">
      <c r="B10" s="248"/>
      <c r="C10" s="247"/>
      <c r="D10" s="365" t="s">
        <v>500</v>
      </c>
      <c r="E10" s="365"/>
      <c r="F10" s="365"/>
      <c r="G10" s="365"/>
      <c r="H10" s="365"/>
      <c r="I10" s="365"/>
      <c r="J10" s="365"/>
      <c r="K10" s="245"/>
    </row>
    <row r="11" spans="2:11" ht="15" customHeight="1">
      <c r="B11" s="248"/>
      <c r="C11" s="249"/>
      <c r="D11" s="365" t="s">
        <v>501</v>
      </c>
      <c r="E11" s="365"/>
      <c r="F11" s="365"/>
      <c r="G11" s="365"/>
      <c r="H11" s="365"/>
      <c r="I11" s="365"/>
      <c r="J11" s="365"/>
      <c r="K11" s="245"/>
    </row>
    <row r="12" spans="2:11" ht="12.75" customHeight="1">
      <c r="B12" s="248"/>
      <c r="C12" s="249"/>
      <c r="D12" s="249"/>
      <c r="E12" s="249"/>
      <c r="F12" s="249"/>
      <c r="G12" s="249"/>
      <c r="H12" s="249"/>
      <c r="I12" s="249"/>
      <c r="J12" s="249"/>
      <c r="K12" s="245"/>
    </row>
    <row r="13" spans="2:11" ht="15" customHeight="1">
      <c r="B13" s="248"/>
      <c r="C13" s="249"/>
      <c r="D13" s="365" t="s">
        <v>502</v>
      </c>
      <c r="E13" s="365"/>
      <c r="F13" s="365"/>
      <c r="G13" s="365"/>
      <c r="H13" s="365"/>
      <c r="I13" s="365"/>
      <c r="J13" s="365"/>
      <c r="K13" s="245"/>
    </row>
    <row r="14" spans="2:11" ht="15" customHeight="1">
      <c r="B14" s="248"/>
      <c r="C14" s="249"/>
      <c r="D14" s="365" t="s">
        <v>503</v>
      </c>
      <c r="E14" s="365"/>
      <c r="F14" s="365"/>
      <c r="G14" s="365"/>
      <c r="H14" s="365"/>
      <c r="I14" s="365"/>
      <c r="J14" s="365"/>
      <c r="K14" s="245"/>
    </row>
    <row r="15" spans="2:11" ht="15" customHeight="1">
      <c r="B15" s="248"/>
      <c r="C15" s="249"/>
      <c r="D15" s="365" t="s">
        <v>504</v>
      </c>
      <c r="E15" s="365"/>
      <c r="F15" s="365"/>
      <c r="G15" s="365"/>
      <c r="H15" s="365"/>
      <c r="I15" s="365"/>
      <c r="J15" s="365"/>
      <c r="K15" s="245"/>
    </row>
    <row r="16" spans="2:11" ht="15" customHeight="1">
      <c r="B16" s="248"/>
      <c r="C16" s="249"/>
      <c r="D16" s="249"/>
      <c r="E16" s="250" t="s">
        <v>78</v>
      </c>
      <c r="F16" s="365" t="s">
        <v>505</v>
      </c>
      <c r="G16" s="365"/>
      <c r="H16" s="365"/>
      <c r="I16" s="365"/>
      <c r="J16" s="365"/>
      <c r="K16" s="245"/>
    </row>
    <row r="17" spans="2:11" ht="15" customHeight="1">
      <c r="B17" s="248"/>
      <c r="C17" s="249"/>
      <c r="D17" s="249"/>
      <c r="E17" s="250" t="s">
        <v>506</v>
      </c>
      <c r="F17" s="365" t="s">
        <v>507</v>
      </c>
      <c r="G17" s="365"/>
      <c r="H17" s="365"/>
      <c r="I17" s="365"/>
      <c r="J17" s="365"/>
      <c r="K17" s="245"/>
    </row>
    <row r="18" spans="2:11" ht="15" customHeight="1">
      <c r="B18" s="248"/>
      <c r="C18" s="249"/>
      <c r="D18" s="249"/>
      <c r="E18" s="250" t="s">
        <v>508</v>
      </c>
      <c r="F18" s="365" t="s">
        <v>509</v>
      </c>
      <c r="G18" s="365"/>
      <c r="H18" s="365"/>
      <c r="I18" s="365"/>
      <c r="J18" s="365"/>
      <c r="K18" s="245"/>
    </row>
    <row r="19" spans="2:11" ht="15" customHeight="1">
      <c r="B19" s="248"/>
      <c r="C19" s="249"/>
      <c r="D19" s="249"/>
      <c r="E19" s="250" t="s">
        <v>510</v>
      </c>
      <c r="F19" s="365" t="s">
        <v>511</v>
      </c>
      <c r="G19" s="365"/>
      <c r="H19" s="365"/>
      <c r="I19" s="365"/>
      <c r="J19" s="365"/>
      <c r="K19" s="245"/>
    </row>
    <row r="20" spans="2:11" ht="15" customHeight="1">
      <c r="B20" s="248"/>
      <c r="C20" s="249"/>
      <c r="D20" s="249"/>
      <c r="E20" s="250" t="s">
        <v>512</v>
      </c>
      <c r="F20" s="365" t="s">
        <v>513</v>
      </c>
      <c r="G20" s="365"/>
      <c r="H20" s="365"/>
      <c r="I20" s="365"/>
      <c r="J20" s="365"/>
      <c r="K20" s="245"/>
    </row>
    <row r="21" spans="2:11" ht="15" customHeight="1">
      <c r="B21" s="248"/>
      <c r="C21" s="249"/>
      <c r="D21" s="249"/>
      <c r="E21" s="250" t="s">
        <v>514</v>
      </c>
      <c r="F21" s="365" t="s">
        <v>515</v>
      </c>
      <c r="G21" s="365"/>
      <c r="H21" s="365"/>
      <c r="I21" s="365"/>
      <c r="J21" s="365"/>
      <c r="K21" s="245"/>
    </row>
    <row r="22" spans="2:11" ht="12.75" customHeight="1">
      <c r="B22" s="248"/>
      <c r="C22" s="249"/>
      <c r="D22" s="249"/>
      <c r="E22" s="249"/>
      <c r="F22" s="249"/>
      <c r="G22" s="249"/>
      <c r="H22" s="249"/>
      <c r="I22" s="249"/>
      <c r="J22" s="249"/>
      <c r="K22" s="245"/>
    </row>
    <row r="23" spans="2:11" ht="15" customHeight="1">
      <c r="B23" s="248"/>
      <c r="C23" s="365" t="s">
        <v>516</v>
      </c>
      <c r="D23" s="365"/>
      <c r="E23" s="365"/>
      <c r="F23" s="365"/>
      <c r="G23" s="365"/>
      <c r="H23" s="365"/>
      <c r="I23" s="365"/>
      <c r="J23" s="365"/>
      <c r="K23" s="245"/>
    </row>
    <row r="24" spans="2:11" ht="15" customHeight="1">
      <c r="B24" s="248"/>
      <c r="C24" s="365" t="s">
        <v>517</v>
      </c>
      <c r="D24" s="365"/>
      <c r="E24" s="365"/>
      <c r="F24" s="365"/>
      <c r="G24" s="365"/>
      <c r="H24" s="365"/>
      <c r="I24" s="365"/>
      <c r="J24" s="365"/>
      <c r="K24" s="245"/>
    </row>
    <row r="25" spans="2:11" ht="15" customHeight="1">
      <c r="B25" s="248"/>
      <c r="C25" s="247"/>
      <c r="D25" s="365" t="s">
        <v>518</v>
      </c>
      <c r="E25" s="365"/>
      <c r="F25" s="365"/>
      <c r="G25" s="365"/>
      <c r="H25" s="365"/>
      <c r="I25" s="365"/>
      <c r="J25" s="365"/>
      <c r="K25" s="245"/>
    </row>
    <row r="26" spans="2:11" ht="15" customHeight="1">
      <c r="B26" s="248"/>
      <c r="C26" s="249"/>
      <c r="D26" s="365" t="s">
        <v>519</v>
      </c>
      <c r="E26" s="365"/>
      <c r="F26" s="365"/>
      <c r="G26" s="365"/>
      <c r="H26" s="365"/>
      <c r="I26" s="365"/>
      <c r="J26" s="365"/>
      <c r="K26" s="245"/>
    </row>
    <row r="27" spans="2:11" ht="12.75" customHeight="1">
      <c r="B27" s="248"/>
      <c r="C27" s="249"/>
      <c r="D27" s="249"/>
      <c r="E27" s="249"/>
      <c r="F27" s="249"/>
      <c r="G27" s="249"/>
      <c r="H27" s="249"/>
      <c r="I27" s="249"/>
      <c r="J27" s="249"/>
      <c r="K27" s="245"/>
    </row>
    <row r="28" spans="2:11" ht="15" customHeight="1">
      <c r="B28" s="248"/>
      <c r="C28" s="249"/>
      <c r="D28" s="365" t="s">
        <v>520</v>
      </c>
      <c r="E28" s="365"/>
      <c r="F28" s="365"/>
      <c r="G28" s="365"/>
      <c r="H28" s="365"/>
      <c r="I28" s="365"/>
      <c r="J28" s="365"/>
      <c r="K28" s="245"/>
    </row>
    <row r="29" spans="2:11" ht="15" customHeight="1">
      <c r="B29" s="248"/>
      <c r="C29" s="249"/>
      <c r="D29" s="365" t="s">
        <v>521</v>
      </c>
      <c r="E29" s="365"/>
      <c r="F29" s="365"/>
      <c r="G29" s="365"/>
      <c r="H29" s="365"/>
      <c r="I29" s="365"/>
      <c r="J29" s="365"/>
      <c r="K29" s="245"/>
    </row>
    <row r="30" spans="2:11" ht="12.75" customHeight="1">
      <c r="B30" s="248"/>
      <c r="C30" s="249"/>
      <c r="D30" s="249"/>
      <c r="E30" s="249"/>
      <c r="F30" s="249"/>
      <c r="G30" s="249"/>
      <c r="H30" s="249"/>
      <c r="I30" s="249"/>
      <c r="J30" s="249"/>
      <c r="K30" s="245"/>
    </row>
    <row r="31" spans="2:11" ht="15" customHeight="1">
      <c r="B31" s="248"/>
      <c r="C31" s="249"/>
      <c r="D31" s="365" t="s">
        <v>522</v>
      </c>
      <c r="E31" s="365"/>
      <c r="F31" s="365"/>
      <c r="G31" s="365"/>
      <c r="H31" s="365"/>
      <c r="I31" s="365"/>
      <c r="J31" s="365"/>
      <c r="K31" s="245"/>
    </row>
    <row r="32" spans="2:11" ht="15" customHeight="1">
      <c r="B32" s="248"/>
      <c r="C32" s="249"/>
      <c r="D32" s="365" t="s">
        <v>523</v>
      </c>
      <c r="E32" s="365"/>
      <c r="F32" s="365"/>
      <c r="G32" s="365"/>
      <c r="H32" s="365"/>
      <c r="I32" s="365"/>
      <c r="J32" s="365"/>
      <c r="K32" s="245"/>
    </row>
    <row r="33" spans="2:11" ht="15" customHeight="1">
      <c r="B33" s="248"/>
      <c r="C33" s="249"/>
      <c r="D33" s="365" t="s">
        <v>524</v>
      </c>
      <c r="E33" s="365"/>
      <c r="F33" s="365"/>
      <c r="G33" s="365"/>
      <c r="H33" s="365"/>
      <c r="I33" s="365"/>
      <c r="J33" s="365"/>
      <c r="K33" s="245"/>
    </row>
    <row r="34" spans="2:11" ht="15" customHeight="1">
      <c r="B34" s="248"/>
      <c r="C34" s="249"/>
      <c r="D34" s="247"/>
      <c r="E34" s="251" t="s">
        <v>151</v>
      </c>
      <c r="F34" s="247"/>
      <c r="G34" s="365" t="s">
        <v>525</v>
      </c>
      <c r="H34" s="365"/>
      <c r="I34" s="365"/>
      <c r="J34" s="365"/>
      <c r="K34" s="245"/>
    </row>
    <row r="35" spans="2:11" ht="30.75" customHeight="1">
      <c r="B35" s="248"/>
      <c r="C35" s="249"/>
      <c r="D35" s="247"/>
      <c r="E35" s="251" t="s">
        <v>526</v>
      </c>
      <c r="F35" s="247"/>
      <c r="G35" s="365" t="s">
        <v>527</v>
      </c>
      <c r="H35" s="365"/>
      <c r="I35" s="365"/>
      <c r="J35" s="365"/>
      <c r="K35" s="245"/>
    </row>
    <row r="36" spans="2:11" ht="15" customHeight="1">
      <c r="B36" s="248"/>
      <c r="C36" s="249"/>
      <c r="D36" s="247"/>
      <c r="E36" s="251" t="s">
        <v>55</v>
      </c>
      <c r="F36" s="247"/>
      <c r="G36" s="365" t="s">
        <v>528</v>
      </c>
      <c r="H36" s="365"/>
      <c r="I36" s="365"/>
      <c r="J36" s="365"/>
      <c r="K36" s="245"/>
    </row>
    <row r="37" spans="2:11" ht="15" customHeight="1">
      <c r="B37" s="248"/>
      <c r="C37" s="249"/>
      <c r="D37" s="247"/>
      <c r="E37" s="251" t="s">
        <v>152</v>
      </c>
      <c r="F37" s="247"/>
      <c r="G37" s="365" t="s">
        <v>529</v>
      </c>
      <c r="H37" s="365"/>
      <c r="I37" s="365"/>
      <c r="J37" s="365"/>
      <c r="K37" s="245"/>
    </row>
    <row r="38" spans="2:11" ht="15" customHeight="1">
      <c r="B38" s="248"/>
      <c r="C38" s="249"/>
      <c r="D38" s="247"/>
      <c r="E38" s="251" t="s">
        <v>153</v>
      </c>
      <c r="F38" s="247"/>
      <c r="G38" s="365" t="s">
        <v>530</v>
      </c>
      <c r="H38" s="365"/>
      <c r="I38" s="365"/>
      <c r="J38" s="365"/>
      <c r="K38" s="245"/>
    </row>
    <row r="39" spans="2:11" ht="15" customHeight="1">
      <c r="B39" s="248"/>
      <c r="C39" s="249"/>
      <c r="D39" s="247"/>
      <c r="E39" s="251" t="s">
        <v>154</v>
      </c>
      <c r="F39" s="247"/>
      <c r="G39" s="365" t="s">
        <v>531</v>
      </c>
      <c r="H39" s="365"/>
      <c r="I39" s="365"/>
      <c r="J39" s="365"/>
      <c r="K39" s="245"/>
    </row>
    <row r="40" spans="2:11" ht="15" customHeight="1">
      <c r="B40" s="248"/>
      <c r="C40" s="249"/>
      <c r="D40" s="247"/>
      <c r="E40" s="251" t="s">
        <v>532</v>
      </c>
      <c r="F40" s="247"/>
      <c r="G40" s="365" t="s">
        <v>533</v>
      </c>
      <c r="H40" s="365"/>
      <c r="I40" s="365"/>
      <c r="J40" s="365"/>
      <c r="K40" s="245"/>
    </row>
    <row r="41" spans="2:11" ht="15" customHeight="1">
      <c r="B41" s="248"/>
      <c r="C41" s="249"/>
      <c r="D41" s="247"/>
      <c r="E41" s="251"/>
      <c r="F41" s="247"/>
      <c r="G41" s="365" t="s">
        <v>534</v>
      </c>
      <c r="H41" s="365"/>
      <c r="I41" s="365"/>
      <c r="J41" s="365"/>
      <c r="K41" s="245"/>
    </row>
    <row r="42" spans="2:11" ht="15" customHeight="1">
      <c r="B42" s="248"/>
      <c r="C42" s="249"/>
      <c r="D42" s="247"/>
      <c r="E42" s="251" t="s">
        <v>535</v>
      </c>
      <c r="F42" s="247"/>
      <c r="G42" s="365" t="s">
        <v>536</v>
      </c>
      <c r="H42" s="365"/>
      <c r="I42" s="365"/>
      <c r="J42" s="365"/>
      <c r="K42" s="245"/>
    </row>
    <row r="43" spans="2:11" ht="15" customHeight="1">
      <c r="B43" s="248"/>
      <c r="C43" s="249"/>
      <c r="D43" s="247"/>
      <c r="E43" s="251" t="s">
        <v>156</v>
      </c>
      <c r="F43" s="247"/>
      <c r="G43" s="365" t="s">
        <v>537</v>
      </c>
      <c r="H43" s="365"/>
      <c r="I43" s="365"/>
      <c r="J43" s="365"/>
      <c r="K43" s="245"/>
    </row>
    <row r="44" spans="2:11" ht="12.75" customHeight="1">
      <c r="B44" s="248"/>
      <c r="C44" s="249"/>
      <c r="D44" s="247"/>
      <c r="E44" s="247"/>
      <c r="F44" s="247"/>
      <c r="G44" s="247"/>
      <c r="H44" s="247"/>
      <c r="I44" s="247"/>
      <c r="J44" s="247"/>
      <c r="K44" s="245"/>
    </row>
    <row r="45" spans="2:11" ht="15" customHeight="1">
      <c r="B45" s="248"/>
      <c r="C45" s="249"/>
      <c r="D45" s="365" t="s">
        <v>538</v>
      </c>
      <c r="E45" s="365"/>
      <c r="F45" s="365"/>
      <c r="G45" s="365"/>
      <c r="H45" s="365"/>
      <c r="I45" s="365"/>
      <c r="J45" s="365"/>
      <c r="K45" s="245"/>
    </row>
    <row r="46" spans="2:11" ht="15" customHeight="1">
      <c r="B46" s="248"/>
      <c r="C46" s="249"/>
      <c r="D46" s="249"/>
      <c r="E46" s="365" t="s">
        <v>539</v>
      </c>
      <c r="F46" s="365"/>
      <c r="G46" s="365"/>
      <c r="H46" s="365"/>
      <c r="I46" s="365"/>
      <c r="J46" s="365"/>
      <c r="K46" s="245"/>
    </row>
    <row r="47" spans="2:11" ht="15" customHeight="1">
      <c r="B47" s="248"/>
      <c r="C47" s="249"/>
      <c r="D47" s="249"/>
      <c r="E47" s="365" t="s">
        <v>540</v>
      </c>
      <c r="F47" s="365"/>
      <c r="G47" s="365"/>
      <c r="H47" s="365"/>
      <c r="I47" s="365"/>
      <c r="J47" s="365"/>
      <c r="K47" s="245"/>
    </row>
    <row r="48" spans="2:11" ht="15" customHeight="1">
      <c r="B48" s="248"/>
      <c r="C48" s="249"/>
      <c r="D48" s="249"/>
      <c r="E48" s="365" t="s">
        <v>541</v>
      </c>
      <c r="F48" s="365"/>
      <c r="G48" s="365"/>
      <c r="H48" s="365"/>
      <c r="I48" s="365"/>
      <c r="J48" s="365"/>
      <c r="K48" s="245"/>
    </row>
    <row r="49" spans="2:11" ht="15" customHeight="1">
      <c r="B49" s="248"/>
      <c r="C49" s="249"/>
      <c r="D49" s="365" t="s">
        <v>542</v>
      </c>
      <c r="E49" s="365"/>
      <c r="F49" s="365"/>
      <c r="G49" s="365"/>
      <c r="H49" s="365"/>
      <c r="I49" s="365"/>
      <c r="J49" s="365"/>
      <c r="K49" s="245"/>
    </row>
    <row r="50" spans="2:11" ht="25.5" customHeight="1">
      <c r="B50" s="244"/>
      <c r="C50" s="366" t="s">
        <v>543</v>
      </c>
      <c r="D50" s="366"/>
      <c r="E50" s="366"/>
      <c r="F50" s="366"/>
      <c r="G50" s="366"/>
      <c r="H50" s="366"/>
      <c r="I50" s="366"/>
      <c r="J50" s="366"/>
      <c r="K50" s="245"/>
    </row>
    <row r="51" spans="2:11" ht="5.25" customHeight="1">
      <c r="B51" s="244"/>
      <c r="C51" s="246"/>
      <c r="D51" s="246"/>
      <c r="E51" s="246"/>
      <c r="F51" s="246"/>
      <c r="G51" s="246"/>
      <c r="H51" s="246"/>
      <c r="I51" s="246"/>
      <c r="J51" s="246"/>
      <c r="K51" s="245"/>
    </row>
    <row r="52" spans="2:11" ht="15" customHeight="1">
      <c r="B52" s="244"/>
      <c r="C52" s="365" t="s">
        <v>544</v>
      </c>
      <c r="D52" s="365"/>
      <c r="E52" s="365"/>
      <c r="F52" s="365"/>
      <c r="G52" s="365"/>
      <c r="H52" s="365"/>
      <c r="I52" s="365"/>
      <c r="J52" s="365"/>
      <c r="K52" s="245"/>
    </row>
    <row r="53" spans="2:11" ht="15" customHeight="1">
      <c r="B53" s="244"/>
      <c r="C53" s="365" t="s">
        <v>545</v>
      </c>
      <c r="D53" s="365"/>
      <c r="E53" s="365"/>
      <c r="F53" s="365"/>
      <c r="G53" s="365"/>
      <c r="H53" s="365"/>
      <c r="I53" s="365"/>
      <c r="J53" s="365"/>
      <c r="K53" s="245"/>
    </row>
    <row r="54" spans="2:11" ht="12.75" customHeight="1">
      <c r="B54" s="244"/>
      <c r="C54" s="247"/>
      <c r="D54" s="247"/>
      <c r="E54" s="247"/>
      <c r="F54" s="247"/>
      <c r="G54" s="247"/>
      <c r="H54" s="247"/>
      <c r="I54" s="247"/>
      <c r="J54" s="247"/>
      <c r="K54" s="245"/>
    </row>
    <row r="55" spans="2:11" ht="15" customHeight="1">
      <c r="B55" s="244"/>
      <c r="C55" s="365" t="s">
        <v>546</v>
      </c>
      <c r="D55" s="365"/>
      <c r="E55" s="365"/>
      <c r="F55" s="365"/>
      <c r="G55" s="365"/>
      <c r="H55" s="365"/>
      <c r="I55" s="365"/>
      <c r="J55" s="365"/>
      <c r="K55" s="245"/>
    </row>
    <row r="56" spans="2:11" ht="15" customHeight="1">
      <c r="B56" s="244"/>
      <c r="C56" s="249"/>
      <c r="D56" s="365" t="s">
        <v>547</v>
      </c>
      <c r="E56" s="365"/>
      <c r="F56" s="365"/>
      <c r="G56" s="365"/>
      <c r="H56" s="365"/>
      <c r="I56" s="365"/>
      <c r="J56" s="365"/>
      <c r="K56" s="245"/>
    </row>
    <row r="57" spans="2:11" ht="15" customHeight="1">
      <c r="B57" s="244"/>
      <c r="C57" s="249"/>
      <c r="D57" s="365" t="s">
        <v>548</v>
      </c>
      <c r="E57" s="365"/>
      <c r="F57" s="365"/>
      <c r="G57" s="365"/>
      <c r="H57" s="365"/>
      <c r="I57" s="365"/>
      <c r="J57" s="365"/>
      <c r="K57" s="245"/>
    </row>
    <row r="58" spans="2:11" ht="15" customHeight="1">
      <c r="B58" s="244"/>
      <c r="C58" s="249"/>
      <c r="D58" s="365" t="s">
        <v>549</v>
      </c>
      <c r="E58" s="365"/>
      <c r="F58" s="365"/>
      <c r="G58" s="365"/>
      <c r="H58" s="365"/>
      <c r="I58" s="365"/>
      <c r="J58" s="365"/>
      <c r="K58" s="245"/>
    </row>
    <row r="59" spans="2:11" ht="15" customHeight="1">
      <c r="B59" s="244"/>
      <c r="C59" s="249"/>
      <c r="D59" s="365" t="s">
        <v>550</v>
      </c>
      <c r="E59" s="365"/>
      <c r="F59" s="365"/>
      <c r="G59" s="365"/>
      <c r="H59" s="365"/>
      <c r="I59" s="365"/>
      <c r="J59" s="365"/>
      <c r="K59" s="245"/>
    </row>
    <row r="60" spans="2:11" ht="15" customHeight="1">
      <c r="B60" s="244"/>
      <c r="C60" s="249"/>
      <c r="D60" s="364" t="s">
        <v>551</v>
      </c>
      <c r="E60" s="364"/>
      <c r="F60" s="364"/>
      <c r="G60" s="364"/>
      <c r="H60" s="364"/>
      <c r="I60" s="364"/>
      <c r="J60" s="364"/>
      <c r="K60" s="245"/>
    </row>
    <row r="61" spans="2:11" ht="15" customHeight="1">
      <c r="B61" s="244"/>
      <c r="C61" s="249"/>
      <c r="D61" s="365" t="s">
        <v>552</v>
      </c>
      <c r="E61" s="365"/>
      <c r="F61" s="365"/>
      <c r="G61" s="365"/>
      <c r="H61" s="365"/>
      <c r="I61" s="365"/>
      <c r="J61" s="365"/>
      <c r="K61" s="245"/>
    </row>
    <row r="62" spans="2:11" ht="12.75" customHeight="1">
      <c r="B62" s="244"/>
      <c r="C62" s="249"/>
      <c r="D62" s="249"/>
      <c r="E62" s="252"/>
      <c r="F62" s="249"/>
      <c r="G62" s="249"/>
      <c r="H62" s="249"/>
      <c r="I62" s="249"/>
      <c r="J62" s="249"/>
      <c r="K62" s="245"/>
    </row>
    <row r="63" spans="2:11" ht="15" customHeight="1">
      <c r="B63" s="244"/>
      <c r="C63" s="249"/>
      <c r="D63" s="365" t="s">
        <v>553</v>
      </c>
      <c r="E63" s="365"/>
      <c r="F63" s="365"/>
      <c r="G63" s="365"/>
      <c r="H63" s="365"/>
      <c r="I63" s="365"/>
      <c r="J63" s="365"/>
      <c r="K63" s="245"/>
    </row>
    <row r="64" spans="2:11" ht="15" customHeight="1">
      <c r="B64" s="244"/>
      <c r="C64" s="249"/>
      <c r="D64" s="364" t="s">
        <v>554</v>
      </c>
      <c r="E64" s="364"/>
      <c r="F64" s="364"/>
      <c r="G64" s="364"/>
      <c r="H64" s="364"/>
      <c r="I64" s="364"/>
      <c r="J64" s="364"/>
      <c r="K64" s="245"/>
    </row>
    <row r="65" spans="2:11" ht="15" customHeight="1">
      <c r="B65" s="244"/>
      <c r="C65" s="249"/>
      <c r="D65" s="365" t="s">
        <v>555</v>
      </c>
      <c r="E65" s="365"/>
      <c r="F65" s="365"/>
      <c r="G65" s="365"/>
      <c r="H65" s="365"/>
      <c r="I65" s="365"/>
      <c r="J65" s="365"/>
      <c r="K65" s="245"/>
    </row>
    <row r="66" spans="2:11" ht="15" customHeight="1">
      <c r="B66" s="244"/>
      <c r="C66" s="249"/>
      <c r="D66" s="365" t="s">
        <v>556</v>
      </c>
      <c r="E66" s="365"/>
      <c r="F66" s="365"/>
      <c r="G66" s="365"/>
      <c r="H66" s="365"/>
      <c r="I66" s="365"/>
      <c r="J66" s="365"/>
      <c r="K66" s="245"/>
    </row>
    <row r="67" spans="2:11" ht="15" customHeight="1">
      <c r="B67" s="244"/>
      <c r="C67" s="249"/>
      <c r="D67" s="365" t="s">
        <v>557</v>
      </c>
      <c r="E67" s="365"/>
      <c r="F67" s="365"/>
      <c r="G67" s="365"/>
      <c r="H67" s="365"/>
      <c r="I67" s="365"/>
      <c r="J67" s="365"/>
      <c r="K67" s="245"/>
    </row>
    <row r="68" spans="2:11" ht="15" customHeight="1">
      <c r="B68" s="244"/>
      <c r="C68" s="249"/>
      <c r="D68" s="365" t="s">
        <v>558</v>
      </c>
      <c r="E68" s="365"/>
      <c r="F68" s="365"/>
      <c r="G68" s="365"/>
      <c r="H68" s="365"/>
      <c r="I68" s="365"/>
      <c r="J68" s="365"/>
      <c r="K68" s="245"/>
    </row>
    <row r="69" spans="2:11" ht="12.75" customHeight="1">
      <c r="B69" s="253"/>
      <c r="C69" s="254"/>
      <c r="D69" s="254"/>
      <c r="E69" s="254"/>
      <c r="F69" s="254"/>
      <c r="G69" s="254"/>
      <c r="H69" s="254"/>
      <c r="I69" s="254"/>
      <c r="J69" s="254"/>
      <c r="K69" s="255"/>
    </row>
    <row r="70" spans="2:11" ht="18.75" customHeight="1">
      <c r="B70" s="256"/>
      <c r="C70" s="256"/>
      <c r="D70" s="256"/>
      <c r="E70" s="256"/>
      <c r="F70" s="256"/>
      <c r="G70" s="256"/>
      <c r="H70" s="256"/>
      <c r="I70" s="256"/>
      <c r="J70" s="256"/>
      <c r="K70" s="257"/>
    </row>
    <row r="71" spans="2:11" ht="18.75" customHeight="1">
      <c r="B71" s="257"/>
      <c r="C71" s="257"/>
      <c r="D71" s="257"/>
      <c r="E71" s="257"/>
      <c r="F71" s="257"/>
      <c r="G71" s="257"/>
      <c r="H71" s="257"/>
      <c r="I71" s="257"/>
      <c r="J71" s="257"/>
      <c r="K71" s="257"/>
    </row>
    <row r="72" spans="2:11" ht="7.5" customHeight="1">
      <c r="B72" s="258"/>
      <c r="C72" s="259"/>
      <c r="D72" s="259"/>
      <c r="E72" s="259"/>
      <c r="F72" s="259"/>
      <c r="G72" s="259"/>
      <c r="H72" s="259"/>
      <c r="I72" s="259"/>
      <c r="J72" s="259"/>
      <c r="K72" s="260"/>
    </row>
    <row r="73" spans="2:11" ht="45" customHeight="1">
      <c r="B73" s="261"/>
      <c r="C73" s="363" t="s">
        <v>85</v>
      </c>
      <c r="D73" s="363"/>
      <c r="E73" s="363"/>
      <c r="F73" s="363"/>
      <c r="G73" s="363"/>
      <c r="H73" s="363"/>
      <c r="I73" s="363"/>
      <c r="J73" s="363"/>
      <c r="K73" s="262"/>
    </row>
    <row r="74" spans="2:11" ht="17.25" customHeight="1">
      <c r="B74" s="261"/>
      <c r="C74" s="263" t="s">
        <v>559</v>
      </c>
      <c r="D74" s="263"/>
      <c r="E74" s="263"/>
      <c r="F74" s="263" t="s">
        <v>560</v>
      </c>
      <c r="G74" s="264"/>
      <c r="H74" s="263" t="s">
        <v>152</v>
      </c>
      <c r="I74" s="263" t="s">
        <v>59</v>
      </c>
      <c r="J74" s="263" t="s">
        <v>561</v>
      </c>
      <c r="K74" s="262"/>
    </row>
    <row r="75" spans="2:11" ht="17.25" customHeight="1">
      <c r="B75" s="261"/>
      <c r="C75" s="265" t="s">
        <v>562</v>
      </c>
      <c r="D75" s="265"/>
      <c r="E75" s="265"/>
      <c r="F75" s="266" t="s">
        <v>563</v>
      </c>
      <c r="G75" s="267"/>
      <c r="H75" s="265"/>
      <c r="I75" s="265"/>
      <c r="J75" s="265" t="s">
        <v>564</v>
      </c>
      <c r="K75" s="262"/>
    </row>
    <row r="76" spans="2:11" ht="5.25" customHeight="1">
      <c r="B76" s="261"/>
      <c r="C76" s="268"/>
      <c r="D76" s="268"/>
      <c r="E76" s="268"/>
      <c r="F76" s="268"/>
      <c r="G76" s="269"/>
      <c r="H76" s="268"/>
      <c r="I76" s="268"/>
      <c r="J76" s="268"/>
      <c r="K76" s="262"/>
    </row>
    <row r="77" spans="2:11" ht="15" customHeight="1">
      <c r="B77" s="261"/>
      <c r="C77" s="251" t="s">
        <v>55</v>
      </c>
      <c r="D77" s="268"/>
      <c r="E77" s="268"/>
      <c r="F77" s="270" t="s">
        <v>565</v>
      </c>
      <c r="G77" s="269"/>
      <c r="H77" s="251" t="s">
        <v>566</v>
      </c>
      <c r="I77" s="251" t="s">
        <v>567</v>
      </c>
      <c r="J77" s="251">
        <v>20</v>
      </c>
      <c r="K77" s="262"/>
    </row>
    <row r="78" spans="2:11" ht="15" customHeight="1">
      <c r="B78" s="261"/>
      <c r="C78" s="251" t="s">
        <v>568</v>
      </c>
      <c r="D78" s="251"/>
      <c r="E78" s="251"/>
      <c r="F78" s="270" t="s">
        <v>565</v>
      </c>
      <c r="G78" s="269"/>
      <c r="H78" s="251" t="s">
        <v>569</v>
      </c>
      <c r="I78" s="251" t="s">
        <v>567</v>
      </c>
      <c r="J78" s="251">
        <v>120</v>
      </c>
      <c r="K78" s="262"/>
    </row>
    <row r="79" spans="2:11" ht="15" customHeight="1">
      <c r="B79" s="271"/>
      <c r="C79" s="251" t="s">
        <v>570</v>
      </c>
      <c r="D79" s="251"/>
      <c r="E79" s="251"/>
      <c r="F79" s="270" t="s">
        <v>571</v>
      </c>
      <c r="G79" s="269"/>
      <c r="H79" s="251" t="s">
        <v>572</v>
      </c>
      <c r="I79" s="251" t="s">
        <v>567</v>
      </c>
      <c r="J79" s="251">
        <v>50</v>
      </c>
      <c r="K79" s="262"/>
    </row>
    <row r="80" spans="2:11" ht="15" customHeight="1">
      <c r="B80" s="271"/>
      <c r="C80" s="251" t="s">
        <v>573</v>
      </c>
      <c r="D80" s="251"/>
      <c r="E80" s="251"/>
      <c r="F80" s="270" t="s">
        <v>565</v>
      </c>
      <c r="G80" s="269"/>
      <c r="H80" s="251" t="s">
        <v>574</v>
      </c>
      <c r="I80" s="251" t="s">
        <v>575</v>
      </c>
      <c r="J80" s="251"/>
      <c r="K80" s="262"/>
    </row>
    <row r="81" spans="2:11" ht="15" customHeight="1">
      <c r="B81" s="271"/>
      <c r="C81" s="272" t="s">
        <v>576</v>
      </c>
      <c r="D81" s="272"/>
      <c r="E81" s="272"/>
      <c r="F81" s="273" t="s">
        <v>571</v>
      </c>
      <c r="G81" s="272"/>
      <c r="H81" s="272" t="s">
        <v>577</v>
      </c>
      <c r="I81" s="272" t="s">
        <v>567</v>
      </c>
      <c r="J81" s="272">
        <v>15</v>
      </c>
      <c r="K81" s="262"/>
    </row>
    <row r="82" spans="2:11" ht="15" customHeight="1">
      <c r="B82" s="271"/>
      <c r="C82" s="272" t="s">
        <v>578</v>
      </c>
      <c r="D82" s="272"/>
      <c r="E82" s="272"/>
      <c r="F82" s="273" t="s">
        <v>571</v>
      </c>
      <c r="G82" s="272"/>
      <c r="H82" s="272" t="s">
        <v>579</v>
      </c>
      <c r="I82" s="272" t="s">
        <v>567</v>
      </c>
      <c r="J82" s="272">
        <v>15</v>
      </c>
      <c r="K82" s="262"/>
    </row>
    <row r="83" spans="2:11" ht="15" customHeight="1">
      <c r="B83" s="271"/>
      <c r="C83" s="272" t="s">
        <v>580</v>
      </c>
      <c r="D83" s="272"/>
      <c r="E83" s="272"/>
      <c r="F83" s="273" t="s">
        <v>571</v>
      </c>
      <c r="G83" s="272"/>
      <c r="H83" s="272" t="s">
        <v>581</v>
      </c>
      <c r="I83" s="272" t="s">
        <v>567</v>
      </c>
      <c r="J83" s="272">
        <v>20</v>
      </c>
      <c r="K83" s="262"/>
    </row>
    <row r="84" spans="2:11" ht="15" customHeight="1">
      <c r="B84" s="271"/>
      <c r="C84" s="272" t="s">
        <v>582</v>
      </c>
      <c r="D84" s="272"/>
      <c r="E84" s="272"/>
      <c r="F84" s="273" t="s">
        <v>571</v>
      </c>
      <c r="G84" s="272"/>
      <c r="H84" s="272" t="s">
        <v>583</v>
      </c>
      <c r="I84" s="272" t="s">
        <v>567</v>
      </c>
      <c r="J84" s="272">
        <v>20</v>
      </c>
      <c r="K84" s="262"/>
    </row>
    <row r="85" spans="2:11" ht="15" customHeight="1">
      <c r="B85" s="271"/>
      <c r="C85" s="251" t="s">
        <v>584</v>
      </c>
      <c r="D85" s="251"/>
      <c r="E85" s="251"/>
      <c r="F85" s="270" t="s">
        <v>571</v>
      </c>
      <c r="G85" s="269"/>
      <c r="H85" s="251" t="s">
        <v>585</v>
      </c>
      <c r="I85" s="251" t="s">
        <v>567</v>
      </c>
      <c r="J85" s="251">
        <v>50</v>
      </c>
      <c r="K85" s="262"/>
    </row>
    <row r="86" spans="2:11" ht="15" customHeight="1">
      <c r="B86" s="271"/>
      <c r="C86" s="251" t="s">
        <v>586</v>
      </c>
      <c r="D86" s="251"/>
      <c r="E86" s="251"/>
      <c r="F86" s="270" t="s">
        <v>571</v>
      </c>
      <c r="G86" s="269"/>
      <c r="H86" s="251" t="s">
        <v>587</v>
      </c>
      <c r="I86" s="251" t="s">
        <v>567</v>
      </c>
      <c r="J86" s="251">
        <v>20</v>
      </c>
      <c r="K86" s="262"/>
    </row>
    <row r="87" spans="2:11" ht="15" customHeight="1">
      <c r="B87" s="271"/>
      <c r="C87" s="251" t="s">
        <v>588</v>
      </c>
      <c r="D87" s="251"/>
      <c r="E87" s="251"/>
      <c r="F87" s="270" t="s">
        <v>571</v>
      </c>
      <c r="G87" s="269"/>
      <c r="H87" s="251" t="s">
        <v>589</v>
      </c>
      <c r="I87" s="251" t="s">
        <v>567</v>
      </c>
      <c r="J87" s="251">
        <v>20</v>
      </c>
      <c r="K87" s="262"/>
    </row>
    <row r="88" spans="2:11" ht="15" customHeight="1">
      <c r="B88" s="271"/>
      <c r="C88" s="251" t="s">
        <v>590</v>
      </c>
      <c r="D88" s="251"/>
      <c r="E88" s="251"/>
      <c r="F88" s="270" t="s">
        <v>571</v>
      </c>
      <c r="G88" s="269"/>
      <c r="H88" s="251" t="s">
        <v>591</v>
      </c>
      <c r="I88" s="251" t="s">
        <v>567</v>
      </c>
      <c r="J88" s="251">
        <v>50</v>
      </c>
      <c r="K88" s="262"/>
    </row>
    <row r="89" spans="2:11" ht="15" customHeight="1">
      <c r="B89" s="271"/>
      <c r="C89" s="251" t="s">
        <v>592</v>
      </c>
      <c r="D89" s="251"/>
      <c r="E89" s="251"/>
      <c r="F89" s="270" t="s">
        <v>571</v>
      </c>
      <c r="G89" s="269"/>
      <c r="H89" s="251" t="s">
        <v>592</v>
      </c>
      <c r="I89" s="251" t="s">
        <v>567</v>
      </c>
      <c r="J89" s="251">
        <v>50</v>
      </c>
      <c r="K89" s="262"/>
    </row>
    <row r="90" spans="2:11" ht="15" customHeight="1">
      <c r="B90" s="271"/>
      <c r="C90" s="251" t="s">
        <v>157</v>
      </c>
      <c r="D90" s="251"/>
      <c r="E90" s="251"/>
      <c r="F90" s="270" t="s">
        <v>571</v>
      </c>
      <c r="G90" s="269"/>
      <c r="H90" s="251" t="s">
        <v>593</v>
      </c>
      <c r="I90" s="251" t="s">
        <v>567</v>
      </c>
      <c r="J90" s="251">
        <v>255</v>
      </c>
      <c r="K90" s="262"/>
    </row>
    <row r="91" spans="2:11" ht="15" customHeight="1">
      <c r="B91" s="271"/>
      <c r="C91" s="251" t="s">
        <v>594</v>
      </c>
      <c r="D91" s="251"/>
      <c r="E91" s="251"/>
      <c r="F91" s="270" t="s">
        <v>565</v>
      </c>
      <c r="G91" s="269"/>
      <c r="H91" s="251" t="s">
        <v>595</v>
      </c>
      <c r="I91" s="251" t="s">
        <v>596</v>
      </c>
      <c r="J91" s="251"/>
      <c r="K91" s="262"/>
    </row>
    <row r="92" spans="2:11" ht="15" customHeight="1">
      <c r="B92" s="271"/>
      <c r="C92" s="251" t="s">
        <v>597</v>
      </c>
      <c r="D92" s="251"/>
      <c r="E92" s="251"/>
      <c r="F92" s="270" t="s">
        <v>565</v>
      </c>
      <c r="G92" s="269"/>
      <c r="H92" s="251" t="s">
        <v>598</v>
      </c>
      <c r="I92" s="251" t="s">
        <v>599</v>
      </c>
      <c r="J92" s="251"/>
      <c r="K92" s="262"/>
    </row>
    <row r="93" spans="2:11" ht="15" customHeight="1">
      <c r="B93" s="271"/>
      <c r="C93" s="251" t="s">
        <v>600</v>
      </c>
      <c r="D93" s="251"/>
      <c r="E93" s="251"/>
      <c r="F93" s="270" t="s">
        <v>565</v>
      </c>
      <c r="G93" s="269"/>
      <c r="H93" s="251" t="s">
        <v>600</v>
      </c>
      <c r="I93" s="251" t="s">
        <v>599</v>
      </c>
      <c r="J93" s="251"/>
      <c r="K93" s="262"/>
    </row>
    <row r="94" spans="2:11" ht="15" customHeight="1">
      <c r="B94" s="271"/>
      <c r="C94" s="251" t="s">
        <v>40</v>
      </c>
      <c r="D94" s="251"/>
      <c r="E94" s="251"/>
      <c r="F94" s="270" t="s">
        <v>565</v>
      </c>
      <c r="G94" s="269"/>
      <c r="H94" s="251" t="s">
        <v>601</v>
      </c>
      <c r="I94" s="251" t="s">
        <v>599</v>
      </c>
      <c r="J94" s="251"/>
      <c r="K94" s="262"/>
    </row>
    <row r="95" spans="2:11" ht="15" customHeight="1">
      <c r="B95" s="271"/>
      <c r="C95" s="251" t="s">
        <v>50</v>
      </c>
      <c r="D95" s="251"/>
      <c r="E95" s="251"/>
      <c r="F95" s="270" t="s">
        <v>565</v>
      </c>
      <c r="G95" s="269"/>
      <c r="H95" s="251" t="s">
        <v>602</v>
      </c>
      <c r="I95" s="251" t="s">
        <v>599</v>
      </c>
      <c r="J95" s="251"/>
      <c r="K95" s="262"/>
    </row>
    <row r="96" spans="2:11" ht="15" customHeight="1">
      <c r="B96" s="274"/>
      <c r="C96" s="275"/>
      <c r="D96" s="275"/>
      <c r="E96" s="275"/>
      <c r="F96" s="275"/>
      <c r="G96" s="275"/>
      <c r="H96" s="275"/>
      <c r="I96" s="275"/>
      <c r="J96" s="275"/>
      <c r="K96" s="276"/>
    </row>
    <row r="97" spans="2:11" ht="18.75" customHeight="1">
      <c r="B97" s="277"/>
      <c r="C97" s="278"/>
      <c r="D97" s="278"/>
      <c r="E97" s="278"/>
      <c r="F97" s="278"/>
      <c r="G97" s="278"/>
      <c r="H97" s="278"/>
      <c r="I97" s="278"/>
      <c r="J97" s="278"/>
      <c r="K97" s="277"/>
    </row>
    <row r="98" spans="2:11" ht="18.75" customHeight="1">
      <c r="B98" s="257"/>
      <c r="C98" s="257"/>
      <c r="D98" s="257"/>
      <c r="E98" s="257"/>
      <c r="F98" s="257"/>
      <c r="G98" s="257"/>
      <c r="H98" s="257"/>
      <c r="I98" s="257"/>
      <c r="J98" s="257"/>
      <c r="K98" s="257"/>
    </row>
    <row r="99" spans="2:11" ht="7.5" customHeight="1">
      <c r="B99" s="258"/>
      <c r="C99" s="259"/>
      <c r="D99" s="259"/>
      <c r="E99" s="259"/>
      <c r="F99" s="259"/>
      <c r="G99" s="259"/>
      <c r="H99" s="259"/>
      <c r="I99" s="259"/>
      <c r="J99" s="259"/>
      <c r="K99" s="260"/>
    </row>
    <row r="100" spans="2:11" ht="45" customHeight="1">
      <c r="B100" s="261"/>
      <c r="C100" s="363" t="s">
        <v>603</v>
      </c>
      <c r="D100" s="363"/>
      <c r="E100" s="363"/>
      <c r="F100" s="363"/>
      <c r="G100" s="363"/>
      <c r="H100" s="363"/>
      <c r="I100" s="363"/>
      <c r="J100" s="363"/>
      <c r="K100" s="262"/>
    </row>
    <row r="101" spans="2:11" ht="17.25" customHeight="1">
      <c r="B101" s="261"/>
      <c r="C101" s="263" t="s">
        <v>559</v>
      </c>
      <c r="D101" s="263"/>
      <c r="E101" s="263"/>
      <c r="F101" s="263" t="s">
        <v>560</v>
      </c>
      <c r="G101" s="264"/>
      <c r="H101" s="263" t="s">
        <v>152</v>
      </c>
      <c r="I101" s="263" t="s">
        <v>59</v>
      </c>
      <c r="J101" s="263" t="s">
        <v>561</v>
      </c>
      <c r="K101" s="262"/>
    </row>
    <row r="102" spans="2:11" ht="17.25" customHeight="1">
      <c r="B102" s="261"/>
      <c r="C102" s="265" t="s">
        <v>562</v>
      </c>
      <c r="D102" s="265"/>
      <c r="E102" s="265"/>
      <c r="F102" s="266" t="s">
        <v>563</v>
      </c>
      <c r="G102" s="267"/>
      <c r="H102" s="265"/>
      <c r="I102" s="265"/>
      <c r="J102" s="265" t="s">
        <v>564</v>
      </c>
      <c r="K102" s="262"/>
    </row>
    <row r="103" spans="2:11" ht="5.25" customHeight="1">
      <c r="B103" s="261"/>
      <c r="C103" s="263"/>
      <c r="D103" s="263"/>
      <c r="E103" s="263"/>
      <c r="F103" s="263"/>
      <c r="G103" s="279"/>
      <c r="H103" s="263"/>
      <c r="I103" s="263"/>
      <c r="J103" s="263"/>
      <c r="K103" s="262"/>
    </row>
    <row r="104" spans="2:11" ht="15" customHeight="1">
      <c r="B104" s="261"/>
      <c r="C104" s="251" t="s">
        <v>55</v>
      </c>
      <c r="D104" s="268"/>
      <c r="E104" s="268"/>
      <c r="F104" s="270" t="s">
        <v>565</v>
      </c>
      <c r="G104" s="279"/>
      <c r="H104" s="251" t="s">
        <v>604</v>
      </c>
      <c r="I104" s="251" t="s">
        <v>567</v>
      </c>
      <c r="J104" s="251">
        <v>20</v>
      </c>
      <c r="K104" s="262"/>
    </row>
    <row r="105" spans="2:11" ht="15" customHeight="1">
      <c r="B105" s="261"/>
      <c r="C105" s="251" t="s">
        <v>568</v>
      </c>
      <c r="D105" s="251"/>
      <c r="E105" s="251"/>
      <c r="F105" s="270" t="s">
        <v>565</v>
      </c>
      <c r="G105" s="251"/>
      <c r="H105" s="251" t="s">
        <v>604</v>
      </c>
      <c r="I105" s="251" t="s">
        <v>567</v>
      </c>
      <c r="J105" s="251">
        <v>120</v>
      </c>
      <c r="K105" s="262"/>
    </row>
    <row r="106" spans="2:11" ht="15" customHeight="1">
      <c r="B106" s="271"/>
      <c r="C106" s="251" t="s">
        <v>570</v>
      </c>
      <c r="D106" s="251"/>
      <c r="E106" s="251"/>
      <c r="F106" s="270" t="s">
        <v>571</v>
      </c>
      <c r="G106" s="251"/>
      <c r="H106" s="251" t="s">
        <v>604</v>
      </c>
      <c r="I106" s="251" t="s">
        <v>567</v>
      </c>
      <c r="J106" s="251">
        <v>50</v>
      </c>
      <c r="K106" s="262"/>
    </row>
    <row r="107" spans="2:11" ht="15" customHeight="1">
      <c r="B107" s="271"/>
      <c r="C107" s="251" t="s">
        <v>573</v>
      </c>
      <c r="D107" s="251"/>
      <c r="E107" s="251"/>
      <c r="F107" s="270" t="s">
        <v>565</v>
      </c>
      <c r="G107" s="251"/>
      <c r="H107" s="251" t="s">
        <v>604</v>
      </c>
      <c r="I107" s="251" t="s">
        <v>575</v>
      </c>
      <c r="J107" s="251"/>
      <c r="K107" s="262"/>
    </row>
    <row r="108" spans="2:11" ht="15" customHeight="1">
      <c r="B108" s="271"/>
      <c r="C108" s="251" t="s">
        <v>584</v>
      </c>
      <c r="D108" s="251"/>
      <c r="E108" s="251"/>
      <c r="F108" s="270" t="s">
        <v>571</v>
      </c>
      <c r="G108" s="251"/>
      <c r="H108" s="251" t="s">
        <v>604</v>
      </c>
      <c r="I108" s="251" t="s">
        <v>567</v>
      </c>
      <c r="J108" s="251">
        <v>50</v>
      </c>
      <c r="K108" s="262"/>
    </row>
    <row r="109" spans="2:11" ht="15" customHeight="1">
      <c r="B109" s="271"/>
      <c r="C109" s="251" t="s">
        <v>592</v>
      </c>
      <c r="D109" s="251"/>
      <c r="E109" s="251"/>
      <c r="F109" s="270" t="s">
        <v>571</v>
      </c>
      <c r="G109" s="251"/>
      <c r="H109" s="251" t="s">
        <v>604</v>
      </c>
      <c r="I109" s="251" t="s">
        <v>567</v>
      </c>
      <c r="J109" s="251">
        <v>50</v>
      </c>
      <c r="K109" s="262"/>
    </row>
    <row r="110" spans="2:11" ht="15" customHeight="1">
      <c r="B110" s="271"/>
      <c r="C110" s="251" t="s">
        <v>590</v>
      </c>
      <c r="D110" s="251"/>
      <c r="E110" s="251"/>
      <c r="F110" s="270" t="s">
        <v>571</v>
      </c>
      <c r="G110" s="251"/>
      <c r="H110" s="251" t="s">
        <v>604</v>
      </c>
      <c r="I110" s="251" t="s">
        <v>567</v>
      </c>
      <c r="J110" s="251">
        <v>50</v>
      </c>
      <c r="K110" s="262"/>
    </row>
    <row r="111" spans="2:11" ht="15" customHeight="1">
      <c r="B111" s="271"/>
      <c r="C111" s="251" t="s">
        <v>55</v>
      </c>
      <c r="D111" s="251"/>
      <c r="E111" s="251"/>
      <c r="F111" s="270" t="s">
        <v>565</v>
      </c>
      <c r="G111" s="251"/>
      <c r="H111" s="251" t="s">
        <v>605</v>
      </c>
      <c r="I111" s="251" t="s">
        <v>567</v>
      </c>
      <c r="J111" s="251">
        <v>20</v>
      </c>
      <c r="K111" s="262"/>
    </row>
    <row r="112" spans="2:11" ht="15" customHeight="1">
      <c r="B112" s="271"/>
      <c r="C112" s="251" t="s">
        <v>606</v>
      </c>
      <c r="D112" s="251"/>
      <c r="E112" s="251"/>
      <c r="F112" s="270" t="s">
        <v>565</v>
      </c>
      <c r="G112" s="251"/>
      <c r="H112" s="251" t="s">
        <v>607</v>
      </c>
      <c r="I112" s="251" t="s">
        <v>567</v>
      </c>
      <c r="J112" s="251">
        <v>120</v>
      </c>
      <c r="K112" s="262"/>
    </row>
    <row r="113" spans="2:11" ht="15" customHeight="1">
      <c r="B113" s="271"/>
      <c r="C113" s="251" t="s">
        <v>40</v>
      </c>
      <c r="D113" s="251"/>
      <c r="E113" s="251"/>
      <c r="F113" s="270" t="s">
        <v>565</v>
      </c>
      <c r="G113" s="251"/>
      <c r="H113" s="251" t="s">
        <v>608</v>
      </c>
      <c r="I113" s="251" t="s">
        <v>599</v>
      </c>
      <c r="J113" s="251"/>
      <c r="K113" s="262"/>
    </row>
    <row r="114" spans="2:11" ht="15" customHeight="1">
      <c r="B114" s="271"/>
      <c r="C114" s="251" t="s">
        <v>50</v>
      </c>
      <c r="D114" s="251"/>
      <c r="E114" s="251"/>
      <c r="F114" s="270" t="s">
        <v>565</v>
      </c>
      <c r="G114" s="251"/>
      <c r="H114" s="251" t="s">
        <v>609</v>
      </c>
      <c r="I114" s="251" t="s">
        <v>599</v>
      </c>
      <c r="J114" s="251"/>
      <c r="K114" s="262"/>
    </row>
    <row r="115" spans="2:11" ht="15" customHeight="1">
      <c r="B115" s="271"/>
      <c r="C115" s="251" t="s">
        <v>59</v>
      </c>
      <c r="D115" s="251"/>
      <c r="E115" s="251"/>
      <c r="F115" s="270" t="s">
        <v>565</v>
      </c>
      <c r="G115" s="251"/>
      <c r="H115" s="251" t="s">
        <v>610</v>
      </c>
      <c r="I115" s="251" t="s">
        <v>611</v>
      </c>
      <c r="J115" s="251"/>
      <c r="K115" s="262"/>
    </row>
    <row r="116" spans="2:11" ht="15" customHeight="1">
      <c r="B116" s="274"/>
      <c r="C116" s="280"/>
      <c r="D116" s="280"/>
      <c r="E116" s="280"/>
      <c r="F116" s="280"/>
      <c r="G116" s="280"/>
      <c r="H116" s="280"/>
      <c r="I116" s="280"/>
      <c r="J116" s="280"/>
      <c r="K116" s="276"/>
    </row>
    <row r="117" spans="2:11" ht="18.75" customHeight="1">
      <c r="B117" s="281"/>
      <c r="C117" s="247"/>
      <c r="D117" s="247"/>
      <c r="E117" s="247"/>
      <c r="F117" s="282"/>
      <c r="G117" s="247"/>
      <c r="H117" s="247"/>
      <c r="I117" s="247"/>
      <c r="J117" s="247"/>
      <c r="K117" s="281"/>
    </row>
    <row r="118" spans="2:11" ht="18.75" customHeight="1">
      <c r="B118" s="257"/>
      <c r="C118" s="257"/>
      <c r="D118" s="257"/>
      <c r="E118" s="257"/>
      <c r="F118" s="257"/>
      <c r="G118" s="257"/>
      <c r="H118" s="257"/>
      <c r="I118" s="257"/>
      <c r="J118" s="257"/>
      <c r="K118" s="257"/>
    </row>
    <row r="119" spans="2:11" ht="7.5" customHeight="1">
      <c r="B119" s="283"/>
      <c r="C119" s="284"/>
      <c r="D119" s="284"/>
      <c r="E119" s="284"/>
      <c r="F119" s="284"/>
      <c r="G119" s="284"/>
      <c r="H119" s="284"/>
      <c r="I119" s="284"/>
      <c r="J119" s="284"/>
      <c r="K119" s="285"/>
    </row>
    <row r="120" spans="2:11" ht="45" customHeight="1">
      <c r="B120" s="286"/>
      <c r="C120" s="362" t="s">
        <v>612</v>
      </c>
      <c r="D120" s="362"/>
      <c r="E120" s="362"/>
      <c r="F120" s="362"/>
      <c r="G120" s="362"/>
      <c r="H120" s="362"/>
      <c r="I120" s="362"/>
      <c r="J120" s="362"/>
      <c r="K120" s="287"/>
    </row>
    <row r="121" spans="2:11" ht="17.25" customHeight="1">
      <c r="B121" s="288"/>
      <c r="C121" s="263" t="s">
        <v>559</v>
      </c>
      <c r="D121" s="263"/>
      <c r="E121" s="263"/>
      <c r="F121" s="263" t="s">
        <v>560</v>
      </c>
      <c r="G121" s="264"/>
      <c r="H121" s="263" t="s">
        <v>152</v>
      </c>
      <c r="I121" s="263" t="s">
        <v>59</v>
      </c>
      <c r="J121" s="263" t="s">
        <v>561</v>
      </c>
      <c r="K121" s="289"/>
    </row>
    <row r="122" spans="2:11" ht="17.25" customHeight="1">
      <c r="B122" s="288"/>
      <c r="C122" s="265" t="s">
        <v>562</v>
      </c>
      <c r="D122" s="265"/>
      <c r="E122" s="265"/>
      <c r="F122" s="266" t="s">
        <v>563</v>
      </c>
      <c r="G122" s="267"/>
      <c r="H122" s="265"/>
      <c r="I122" s="265"/>
      <c r="J122" s="265" t="s">
        <v>564</v>
      </c>
      <c r="K122" s="289"/>
    </row>
    <row r="123" spans="2:11" ht="5.25" customHeight="1">
      <c r="B123" s="290"/>
      <c r="C123" s="268"/>
      <c r="D123" s="268"/>
      <c r="E123" s="268"/>
      <c r="F123" s="268"/>
      <c r="G123" s="251"/>
      <c r="H123" s="268"/>
      <c r="I123" s="268"/>
      <c r="J123" s="268"/>
      <c r="K123" s="291"/>
    </row>
    <row r="124" spans="2:11" ht="15" customHeight="1">
      <c r="B124" s="290"/>
      <c r="C124" s="251" t="s">
        <v>568</v>
      </c>
      <c r="D124" s="268"/>
      <c r="E124" s="268"/>
      <c r="F124" s="270" t="s">
        <v>565</v>
      </c>
      <c r="G124" s="251"/>
      <c r="H124" s="251" t="s">
        <v>604</v>
      </c>
      <c r="I124" s="251" t="s">
        <v>567</v>
      </c>
      <c r="J124" s="251">
        <v>120</v>
      </c>
      <c r="K124" s="292"/>
    </row>
    <row r="125" spans="2:11" ht="15" customHeight="1">
      <c r="B125" s="290"/>
      <c r="C125" s="251" t="s">
        <v>613</v>
      </c>
      <c r="D125" s="251"/>
      <c r="E125" s="251"/>
      <c r="F125" s="270" t="s">
        <v>565</v>
      </c>
      <c r="G125" s="251"/>
      <c r="H125" s="251" t="s">
        <v>614</v>
      </c>
      <c r="I125" s="251" t="s">
        <v>567</v>
      </c>
      <c r="J125" s="251" t="s">
        <v>615</v>
      </c>
      <c r="K125" s="292"/>
    </row>
    <row r="126" spans="2:11" ht="15" customHeight="1">
      <c r="B126" s="290"/>
      <c r="C126" s="251" t="s">
        <v>514</v>
      </c>
      <c r="D126" s="251"/>
      <c r="E126" s="251"/>
      <c r="F126" s="270" t="s">
        <v>565</v>
      </c>
      <c r="G126" s="251"/>
      <c r="H126" s="251" t="s">
        <v>616</v>
      </c>
      <c r="I126" s="251" t="s">
        <v>567</v>
      </c>
      <c r="J126" s="251" t="s">
        <v>615</v>
      </c>
      <c r="K126" s="292"/>
    </row>
    <row r="127" spans="2:11" ht="15" customHeight="1">
      <c r="B127" s="290"/>
      <c r="C127" s="251" t="s">
        <v>576</v>
      </c>
      <c r="D127" s="251"/>
      <c r="E127" s="251"/>
      <c r="F127" s="270" t="s">
        <v>571</v>
      </c>
      <c r="G127" s="251"/>
      <c r="H127" s="251" t="s">
        <v>577</v>
      </c>
      <c r="I127" s="251" t="s">
        <v>567</v>
      </c>
      <c r="J127" s="251">
        <v>15</v>
      </c>
      <c r="K127" s="292"/>
    </row>
    <row r="128" spans="2:11" ht="15" customHeight="1">
      <c r="B128" s="290"/>
      <c r="C128" s="272" t="s">
        <v>578</v>
      </c>
      <c r="D128" s="272"/>
      <c r="E128" s="272"/>
      <c r="F128" s="273" t="s">
        <v>571</v>
      </c>
      <c r="G128" s="272"/>
      <c r="H128" s="272" t="s">
        <v>579</v>
      </c>
      <c r="I128" s="272" t="s">
        <v>567</v>
      </c>
      <c r="J128" s="272">
        <v>15</v>
      </c>
      <c r="K128" s="292"/>
    </row>
    <row r="129" spans="2:11" ht="15" customHeight="1">
      <c r="B129" s="290"/>
      <c r="C129" s="272" t="s">
        <v>580</v>
      </c>
      <c r="D129" s="272"/>
      <c r="E129" s="272"/>
      <c r="F129" s="273" t="s">
        <v>571</v>
      </c>
      <c r="G129" s="272"/>
      <c r="H129" s="272" t="s">
        <v>581</v>
      </c>
      <c r="I129" s="272" t="s">
        <v>567</v>
      </c>
      <c r="J129" s="272">
        <v>20</v>
      </c>
      <c r="K129" s="292"/>
    </row>
    <row r="130" spans="2:11" ht="15" customHeight="1">
      <c r="B130" s="290"/>
      <c r="C130" s="272" t="s">
        <v>582</v>
      </c>
      <c r="D130" s="272"/>
      <c r="E130" s="272"/>
      <c r="F130" s="273" t="s">
        <v>571</v>
      </c>
      <c r="G130" s="272"/>
      <c r="H130" s="272" t="s">
        <v>583</v>
      </c>
      <c r="I130" s="272" t="s">
        <v>567</v>
      </c>
      <c r="J130" s="272">
        <v>20</v>
      </c>
      <c r="K130" s="292"/>
    </row>
    <row r="131" spans="2:11" ht="15" customHeight="1">
      <c r="B131" s="290"/>
      <c r="C131" s="251" t="s">
        <v>570</v>
      </c>
      <c r="D131" s="251"/>
      <c r="E131" s="251"/>
      <c r="F131" s="270" t="s">
        <v>571</v>
      </c>
      <c r="G131" s="251"/>
      <c r="H131" s="251" t="s">
        <v>604</v>
      </c>
      <c r="I131" s="251" t="s">
        <v>567</v>
      </c>
      <c r="J131" s="251">
        <v>50</v>
      </c>
      <c r="K131" s="292"/>
    </row>
    <row r="132" spans="2:11" ht="15" customHeight="1">
      <c r="B132" s="290"/>
      <c r="C132" s="251" t="s">
        <v>584</v>
      </c>
      <c r="D132" s="251"/>
      <c r="E132" s="251"/>
      <c r="F132" s="270" t="s">
        <v>571</v>
      </c>
      <c r="G132" s="251"/>
      <c r="H132" s="251" t="s">
        <v>604</v>
      </c>
      <c r="I132" s="251" t="s">
        <v>567</v>
      </c>
      <c r="J132" s="251">
        <v>50</v>
      </c>
      <c r="K132" s="292"/>
    </row>
    <row r="133" spans="2:11" ht="15" customHeight="1">
      <c r="B133" s="290"/>
      <c r="C133" s="251" t="s">
        <v>590</v>
      </c>
      <c r="D133" s="251"/>
      <c r="E133" s="251"/>
      <c r="F133" s="270" t="s">
        <v>571</v>
      </c>
      <c r="G133" s="251"/>
      <c r="H133" s="251" t="s">
        <v>604</v>
      </c>
      <c r="I133" s="251" t="s">
        <v>567</v>
      </c>
      <c r="J133" s="251">
        <v>50</v>
      </c>
      <c r="K133" s="292"/>
    </row>
    <row r="134" spans="2:11" ht="15" customHeight="1">
      <c r="B134" s="290"/>
      <c r="C134" s="251" t="s">
        <v>592</v>
      </c>
      <c r="D134" s="251"/>
      <c r="E134" s="251"/>
      <c r="F134" s="270" t="s">
        <v>571</v>
      </c>
      <c r="G134" s="251"/>
      <c r="H134" s="251" t="s">
        <v>604</v>
      </c>
      <c r="I134" s="251" t="s">
        <v>567</v>
      </c>
      <c r="J134" s="251">
        <v>50</v>
      </c>
      <c r="K134" s="292"/>
    </row>
    <row r="135" spans="2:11" ht="15" customHeight="1">
      <c r="B135" s="290"/>
      <c r="C135" s="251" t="s">
        <v>157</v>
      </c>
      <c r="D135" s="251"/>
      <c r="E135" s="251"/>
      <c r="F135" s="270" t="s">
        <v>571</v>
      </c>
      <c r="G135" s="251"/>
      <c r="H135" s="251" t="s">
        <v>617</v>
      </c>
      <c r="I135" s="251" t="s">
        <v>567</v>
      </c>
      <c r="J135" s="251">
        <v>255</v>
      </c>
      <c r="K135" s="292"/>
    </row>
    <row r="136" spans="2:11" ht="15" customHeight="1">
      <c r="B136" s="290"/>
      <c r="C136" s="251" t="s">
        <v>594</v>
      </c>
      <c r="D136" s="251"/>
      <c r="E136" s="251"/>
      <c r="F136" s="270" t="s">
        <v>565</v>
      </c>
      <c r="G136" s="251"/>
      <c r="H136" s="251" t="s">
        <v>618</v>
      </c>
      <c r="I136" s="251" t="s">
        <v>596</v>
      </c>
      <c r="J136" s="251"/>
      <c r="K136" s="292"/>
    </row>
    <row r="137" spans="2:11" ht="15" customHeight="1">
      <c r="B137" s="290"/>
      <c r="C137" s="251" t="s">
        <v>597</v>
      </c>
      <c r="D137" s="251"/>
      <c r="E137" s="251"/>
      <c r="F137" s="270" t="s">
        <v>565</v>
      </c>
      <c r="G137" s="251"/>
      <c r="H137" s="251" t="s">
        <v>619</v>
      </c>
      <c r="I137" s="251" t="s">
        <v>599</v>
      </c>
      <c r="J137" s="251"/>
      <c r="K137" s="292"/>
    </row>
    <row r="138" spans="2:11" ht="15" customHeight="1">
      <c r="B138" s="290"/>
      <c r="C138" s="251" t="s">
        <v>600</v>
      </c>
      <c r="D138" s="251"/>
      <c r="E138" s="251"/>
      <c r="F138" s="270" t="s">
        <v>565</v>
      </c>
      <c r="G138" s="251"/>
      <c r="H138" s="251" t="s">
        <v>600</v>
      </c>
      <c r="I138" s="251" t="s">
        <v>599</v>
      </c>
      <c r="J138" s="251"/>
      <c r="K138" s="292"/>
    </row>
    <row r="139" spans="2:11" ht="15" customHeight="1">
      <c r="B139" s="290"/>
      <c r="C139" s="251" t="s">
        <v>40</v>
      </c>
      <c r="D139" s="251"/>
      <c r="E139" s="251"/>
      <c r="F139" s="270" t="s">
        <v>565</v>
      </c>
      <c r="G139" s="251"/>
      <c r="H139" s="251" t="s">
        <v>620</v>
      </c>
      <c r="I139" s="251" t="s">
        <v>599</v>
      </c>
      <c r="J139" s="251"/>
      <c r="K139" s="292"/>
    </row>
    <row r="140" spans="2:11" ht="15" customHeight="1">
      <c r="B140" s="290"/>
      <c r="C140" s="251" t="s">
        <v>621</v>
      </c>
      <c r="D140" s="251"/>
      <c r="E140" s="251"/>
      <c r="F140" s="270" t="s">
        <v>565</v>
      </c>
      <c r="G140" s="251"/>
      <c r="H140" s="251" t="s">
        <v>622</v>
      </c>
      <c r="I140" s="251" t="s">
        <v>599</v>
      </c>
      <c r="J140" s="251"/>
      <c r="K140" s="292"/>
    </row>
    <row r="141" spans="2:11" ht="15" customHeight="1">
      <c r="B141" s="293"/>
      <c r="C141" s="294"/>
      <c r="D141" s="294"/>
      <c r="E141" s="294"/>
      <c r="F141" s="294"/>
      <c r="G141" s="294"/>
      <c r="H141" s="294"/>
      <c r="I141" s="294"/>
      <c r="J141" s="294"/>
      <c r="K141" s="295"/>
    </row>
    <row r="142" spans="2:11" ht="18.75" customHeight="1">
      <c r="B142" s="247"/>
      <c r="C142" s="247"/>
      <c r="D142" s="247"/>
      <c r="E142" s="247"/>
      <c r="F142" s="282"/>
      <c r="G142" s="247"/>
      <c r="H142" s="247"/>
      <c r="I142" s="247"/>
      <c r="J142" s="247"/>
      <c r="K142" s="247"/>
    </row>
    <row r="143" spans="2:11" ht="18.75" customHeight="1">
      <c r="B143" s="257"/>
      <c r="C143" s="257"/>
      <c r="D143" s="257"/>
      <c r="E143" s="257"/>
      <c r="F143" s="257"/>
      <c r="G143" s="257"/>
      <c r="H143" s="257"/>
      <c r="I143" s="257"/>
      <c r="J143" s="257"/>
      <c r="K143" s="257"/>
    </row>
    <row r="144" spans="2:11" ht="7.5" customHeight="1">
      <c r="B144" s="258"/>
      <c r="C144" s="259"/>
      <c r="D144" s="259"/>
      <c r="E144" s="259"/>
      <c r="F144" s="259"/>
      <c r="G144" s="259"/>
      <c r="H144" s="259"/>
      <c r="I144" s="259"/>
      <c r="J144" s="259"/>
      <c r="K144" s="260"/>
    </row>
    <row r="145" spans="2:11" ht="45" customHeight="1">
      <c r="B145" s="261"/>
      <c r="C145" s="363" t="s">
        <v>623</v>
      </c>
      <c r="D145" s="363"/>
      <c r="E145" s="363"/>
      <c r="F145" s="363"/>
      <c r="G145" s="363"/>
      <c r="H145" s="363"/>
      <c r="I145" s="363"/>
      <c r="J145" s="363"/>
      <c r="K145" s="262"/>
    </row>
    <row r="146" spans="2:11" ht="17.25" customHeight="1">
      <c r="B146" s="261"/>
      <c r="C146" s="263" t="s">
        <v>559</v>
      </c>
      <c r="D146" s="263"/>
      <c r="E146" s="263"/>
      <c r="F146" s="263" t="s">
        <v>560</v>
      </c>
      <c r="G146" s="264"/>
      <c r="H146" s="263" t="s">
        <v>152</v>
      </c>
      <c r="I146" s="263" t="s">
        <v>59</v>
      </c>
      <c r="J146" s="263" t="s">
        <v>561</v>
      </c>
      <c r="K146" s="262"/>
    </row>
    <row r="147" spans="2:11" ht="17.25" customHeight="1">
      <c r="B147" s="261"/>
      <c r="C147" s="265" t="s">
        <v>562</v>
      </c>
      <c r="D147" s="265"/>
      <c r="E147" s="265"/>
      <c r="F147" s="266" t="s">
        <v>563</v>
      </c>
      <c r="G147" s="267"/>
      <c r="H147" s="265"/>
      <c r="I147" s="265"/>
      <c r="J147" s="265" t="s">
        <v>564</v>
      </c>
      <c r="K147" s="262"/>
    </row>
    <row r="148" spans="2:11" ht="5.25" customHeight="1">
      <c r="B148" s="271"/>
      <c r="C148" s="268"/>
      <c r="D148" s="268"/>
      <c r="E148" s="268"/>
      <c r="F148" s="268"/>
      <c r="G148" s="269"/>
      <c r="H148" s="268"/>
      <c r="I148" s="268"/>
      <c r="J148" s="268"/>
      <c r="K148" s="292"/>
    </row>
    <row r="149" spans="2:11" ht="15" customHeight="1">
      <c r="B149" s="271"/>
      <c r="C149" s="296" t="s">
        <v>568</v>
      </c>
      <c r="D149" s="251"/>
      <c r="E149" s="251"/>
      <c r="F149" s="297" t="s">
        <v>565</v>
      </c>
      <c r="G149" s="251"/>
      <c r="H149" s="296" t="s">
        <v>604</v>
      </c>
      <c r="I149" s="296" t="s">
        <v>567</v>
      </c>
      <c r="J149" s="296">
        <v>120</v>
      </c>
      <c r="K149" s="292"/>
    </row>
    <row r="150" spans="2:11" ht="15" customHeight="1">
      <c r="B150" s="271"/>
      <c r="C150" s="296" t="s">
        <v>613</v>
      </c>
      <c r="D150" s="251"/>
      <c r="E150" s="251"/>
      <c r="F150" s="297" t="s">
        <v>565</v>
      </c>
      <c r="G150" s="251"/>
      <c r="H150" s="296" t="s">
        <v>624</v>
      </c>
      <c r="I150" s="296" t="s">
        <v>567</v>
      </c>
      <c r="J150" s="296" t="s">
        <v>615</v>
      </c>
      <c r="K150" s="292"/>
    </row>
    <row r="151" spans="2:11" ht="15" customHeight="1">
      <c r="B151" s="271"/>
      <c r="C151" s="296" t="s">
        <v>514</v>
      </c>
      <c r="D151" s="251"/>
      <c r="E151" s="251"/>
      <c r="F151" s="297" t="s">
        <v>565</v>
      </c>
      <c r="G151" s="251"/>
      <c r="H151" s="296" t="s">
        <v>625</v>
      </c>
      <c r="I151" s="296" t="s">
        <v>567</v>
      </c>
      <c r="J151" s="296" t="s">
        <v>615</v>
      </c>
      <c r="K151" s="292"/>
    </row>
    <row r="152" spans="2:11" ht="15" customHeight="1">
      <c r="B152" s="271"/>
      <c r="C152" s="296" t="s">
        <v>570</v>
      </c>
      <c r="D152" s="251"/>
      <c r="E152" s="251"/>
      <c r="F152" s="297" t="s">
        <v>571</v>
      </c>
      <c r="G152" s="251"/>
      <c r="H152" s="296" t="s">
        <v>604</v>
      </c>
      <c r="I152" s="296" t="s">
        <v>567</v>
      </c>
      <c r="J152" s="296">
        <v>50</v>
      </c>
      <c r="K152" s="292"/>
    </row>
    <row r="153" spans="2:11" ht="15" customHeight="1">
      <c r="B153" s="271"/>
      <c r="C153" s="296" t="s">
        <v>573</v>
      </c>
      <c r="D153" s="251"/>
      <c r="E153" s="251"/>
      <c r="F153" s="297" t="s">
        <v>565</v>
      </c>
      <c r="G153" s="251"/>
      <c r="H153" s="296" t="s">
        <v>604</v>
      </c>
      <c r="I153" s="296" t="s">
        <v>575</v>
      </c>
      <c r="J153" s="296"/>
      <c r="K153" s="292"/>
    </row>
    <row r="154" spans="2:11" ht="15" customHeight="1">
      <c r="B154" s="271"/>
      <c r="C154" s="296" t="s">
        <v>584</v>
      </c>
      <c r="D154" s="251"/>
      <c r="E154" s="251"/>
      <c r="F154" s="297" t="s">
        <v>571</v>
      </c>
      <c r="G154" s="251"/>
      <c r="H154" s="296" t="s">
        <v>604</v>
      </c>
      <c r="I154" s="296" t="s">
        <v>567</v>
      </c>
      <c r="J154" s="296">
        <v>50</v>
      </c>
      <c r="K154" s="292"/>
    </row>
    <row r="155" spans="2:11" ht="15" customHeight="1">
      <c r="B155" s="271"/>
      <c r="C155" s="296" t="s">
        <v>592</v>
      </c>
      <c r="D155" s="251"/>
      <c r="E155" s="251"/>
      <c r="F155" s="297" t="s">
        <v>571</v>
      </c>
      <c r="G155" s="251"/>
      <c r="H155" s="296" t="s">
        <v>604</v>
      </c>
      <c r="I155" s="296" t="s">
        <v>567</v>
      </c>
      <c r="J155" s="296">
        <v>50</v>
      </c>
      <c r="K155" s="292"/>
    </row>
    <row r="156" spans="2:11" ht="15" customHeight="1">
      <c r="B156" s="271"/>
      <c r="C156" s="296" t="s">
        <v>590</v>
      </c>
      <c r="D156" s="251"/>
      <c r="E156" s="251"/>
      <c r="F156" s="297" t="s">
        <v>571</v>
      </c>
      <c r="G156" s="251"/>
      <c r="H156" s="296" t="s">
        <v>604</v>
      </c>
      <c r="I156" s="296" t="s">
        <v>567</v>
      </c>
      <c r="J156" s="296">
        <v>50</v>
      </c>
      <c r="K156" s="292"/>
    </row>
    <row r="157" spans="2:11" ht="15" customHeight="1">
      <c r="B157" s="271"/>
      <c r="C157" s="296" t="s">
        <v>133</v>
      </c>
      <c r="D157" s="251"/>
      <c r="E157" s="251"/>
      <c r="F157" s="297" t="s">
        <v>565</v>
      </c>
      <c r="G157" s="251"/>
      <c r="H157" s="296" t="s">
        <v>626</v>
      </c>
      <c r="I157" s="296" t="s">
        <v>567</v>
      </c>
      <c r="J157" s="296" t="s">
        <v>627</v>
      </c>
      <c r="K157" s="292"/>
    </row>
    <row r="158" spans="2:11" ht="15" customHeight="1">
      <c r="B158" s="271"/>
      <c r="C158" s="296" t="s">
        <v>628</v>
      </c>
      <c r="D158" s="251"/>
      <c r="E158" s="251"/>
      <c r="F158" s="297" t="s">
        <v>565</v>
      </c>
      <c r="G158" s="251"/>
      <c r="H158" s="296" t="s">
        <v>629</v>
      </c>
      <c r="I158" s="296" t="s">
        <v>599</v>
      </c>
      <c r="J158" s="296"/>
      <c r="K158" s="292"/>
    </row>
    <row r="159" spans="2:11" ht="15" customHeight="1">
      <c r="B159" s="298"/>
      <c r="C159" s="280"/>
      <c r="D159" s="280"/>
      <c r="E159" s="280"/>
      <c r="F159" s="280"/>
      <c r="G159" s="280"/>
      <c r="H159" s="280"/>
      <c r="I159" s="280"/>
      <c r="J159" s="280"/>
      <c r="K159" s="299"/>
    </row>
    <row r="160" spans="2:11" ht="18.75" customHeight="1">
      <c r="B160" s="247"/>
      <c r="C160" s="251"/>
      <c r="D160" s="251"/>
      <c r="E160" s="251"/>
      <c r="F160" s="270"/>
      <c r="G160" s="251"/>
      <c r="H160" s="251"/>
      <c r="I160" s="251"/>
      <c r="J160" s="251"/>
      <c r="K160" s="247"/>
    </row>
    <row r="161" spans="2:11" ht="18.75" customHeight="1">
      <c r="B161" s="257"/>
      <c r="C161" s="257"/>
      <c r="D161" s="257"/>
      <c r="E161" s="257"/>
      <c r="F161" s="257"/>
      <c r="G161" s="257"/>
      <c r="H161" s="257"/>
      <c r="I161" s="257"/>
      <c r="J161" s="257"/>
      <c r="K161" s="257"/>
    </row>
    <row r="162" spans="2:11" ht="7.5" customHeight="1">
      <c r="B162" s="239"/>
      <c r="C162" s="240"/>
      <c r="D162" s="240"/>
      <c r="E162" s="240"/>
      <c r="F162" s="240"/>
      <c r="G162" s="240"/>
      <c r="H162" s="240"/>
      <c r="I162" s="240"/>
      <c r="J162" s="240"/>
      <c r="K162" s="241"/>
    </row>
    <row r="163" spans="2:11" ht="45" customHeight="1">
      <c r="B163" s="242"/>
      <c r="C163" s="362" t="s">
        <v>630</v>
      </c>
      <c r="D163" s="362"/>
      <c r="E163" s="362"/>
      <c r="F163" s="362"/>
      <c r="G163" s="362"/>
      <c r="H163" s="362"/>
      <c r="I163" s="362"/>
      <c r="J163" s="362"/>
      <c r="K163" s="243"/>
    </row>
    <row r="164" spans="2:11" ht="17.25" customHeight="1">
      <c r="B164" s="242"/>
      <c r="C164" s="263" t="s">
        <v>559</v>
      </c>
      <c r="D164" s="263"/>
      <c r="E164" s="263"/>
      <c r="F164" s="263" t="s">
        <v>560</v>
      </c>
      <c r="G164" s="300"/>
      <c r="H164" s="301" t="s">
        <v>152</v>
      </c>
      <c r="I164" s="301" t="s">
        <v>59</v>
      </c>
      <c r="J164" s="263" t="s">
        <v>561</v>
      </c>
      <c r="K164" s="243"/>
    </row>
    <row r="165" spans="2:11" ht="17.25" customHeight="1">
      <c r="B165" s="244"/>
      <c r="C165" s="265" t="s">
        <v>562</v>
      </c>
      <c r="D165" s="265"/>
      <c r="E165" s="265"/>
      <c r="F165" s="266" t="s">
        <v>563</v>
      </c>
      <c r="G165" s="302"/>
      <c r="H165" s="303"/>
      <c r="I165" s="303"/>
      <c r="J165" s="265" t="s">
        <v>564</v>
      </c>
      <c r="K165" s="245"/>
    </row>
    <row r="166" spans="2:11" ht="5.25" customHeight="1">
      <c r="B166" s="271"/>
      <c r="C166" s="268"/>
      <c r="D166" s="268"/>
      <c r="E166" s="268"/>
      <c r="F166" s="268"/>
      <c r="G166" s="269"/>
      <c r="H166" s="268"/>
      <c r="I166" s="268"/>
      <c r="J166" s="268"/>
      <c r="K166" s="292"/>
    </row>
    <row r="167" spans="2:11" ht="15" customHeight="1">
      <c r="B167" s="271"/>
      <c r="C167" s="251" t="s">
        <v>568</v>
      </c>
      <c r="D167" s="251"/>
      <c r="E167" s="251"/>
      <c r="F167" s="270" t="s">
        <v>565</v>
      </c>
      <c r="G167" s="251"/>
      <c r="H167" s="251" t="s">
        <v>604</v>
      </c>
      <c r="I167" s="251" t="s">
        <v>567</v>
      </c>
      <c r="J167" s="251">
        <v>120</v>
      </c>
      <c r="K167" s="292"/>
    </row>
    <row r="168" spans="2:11" ht="15" customHeight="1">
      <c r="B168" s="271"/>
      <c r="C168" s="251" t="s">
        <v>613</v>
      </c>
      <c r="D168" s="251"/>
      <c r="E168" s="251"/>
      <c r="F168" s="270" t="s">
        <v>565</v>
      </c>
      <c r="G168" s="251"/>
      <c r="H168" s="251" t="s">
        <v>614</v>
      </c>
      <c r="I168" s="251" t="s">
        <v>567</v>
      </c>
      <c r="J168" s="251" t="s">
        <v>615</v>
      </c>
      <c r="K168" s="292"/>
    </row>
    <row r="169" spans="2:11" ht="15" customHeight="1">
      <c r="B169" s="271"/>
      <c r="C169" s="251" t="s">
        <v>514</v>
      </c>
      <c r="D169" s="251"/>
      <c r="E169" s="251"/>
      <c r="F169" s="270" t="s">
        <v>565</v>
      </c>
      <c r="G169" s="251"/>
      <c r="H169" s="251" t="s">
        <v>631</v>
      </c>
      <c r="I169" s="251" t="s">
        <v>567</v>
      </c>
      <c r="J169" s="251" t="s">
        <v>615</v>
      </c>
      <c r="K169" s="292"/>
    </row>
    <row r="170" spans="2:11" ht="15" customHeight="1">
      <c r="B170" s="271"/>
      <c r="C170" s="251" t="s">
        <v>570</v>
      </c>
      <c r="D170" s="251"/>
      <c r="E170" s="251"/>
      <c r="F170" s="270" t="s">
        <v>571</v>
      </c>
      <c r="G170" s="251"/>
      <c r="H170" s="251" t="s">
        <v>631</v>
      </c>
      <c r="I170" s="251" t="s">
        <v>567</v>
      </c>
      <c r="J170" s="251">
        <v>50</v>
      </c>
      <c r="K170" s="292"/>
    </row>
    <row r="171" spans="2:11" ht="15" customHeight="1">
      <c r="B171" s="271"/>
      <c r="C171" s="251" t="s">
        <v>573</v>
      </c>
      <c r="D171" s="251"/>
      <c r="E171" s="251"/>
      <c r="F171" s="270" t="s">
        <v>565</v>
      </c>
      <c r="G171" s="251"/>
      <c r="H171" s="251" t="s">
        <v>631</v>
      </c>
      <c r="I171" s="251" t="s">
        <v>575</v>
      </c>
      <c r="J171" s="251"/>
      <c r="K171" s="292"/>
    </row>
    <row r="172" spans="2:11" ht="15" customHeight="1">
      <c r="B172" s="271"/>
      <c r="C172" s="251" t="s">
        <v>584</v>
      </c>
      <c r="D172" s="251"/>
      <c r="E172" s="251"/>
      <c r="F172" s="270" t="s">
        <v>571</v>
      </c>
      <c r="G172" s="251"/>
      <c r="H172" s="251" t="s">
        <v>631</v>
      </c>
      <c r="I172" s="251" t="s">
        <v>567</v>
      </c>
      <c r="J172" s="251">
        <v>50</v>
      </c>
      <c r="K172" s="292"/>
    </row>
    <row r="173" spans="2:11" ht="15" customHeight="1">
      <c r="B173" s="271"/>
      <c r="C173" s="251" t="s">
        <v>592</v>
      </c>
      <c r="D173" s="251"/>
      <c r="E173" s="251"/>
      <c r="F173" s="270" t="s">
        <v>571</v>
      </c>
      <c r="G173" s="251"/>
      <c r="H173" s="251" t="s">
        <v>631</v>
      </c>
      <c r="I173" s="251" t="s">
        <v>567</v>
      </c>
      <c r="J173" s="251">
        <v>50</v>
      </c>
      <c r="K173" s="292"/>
    </row>
    <row r="174" spans="2:11" ht="15" customHeight="1">
      <c r="B174" s="271"/>
      <c r="C174" s="251" t="s">
        <v>590</v>
      </c>
      <c r="D174" s="251"/>
      <c r="E174" s="251"/>
      <c r="F174" s="270" t="s">
        <v>571</v>
      </c>
      <c r="G174" s="251"/>
      <c r="H174" s="251" t="s">
        <v>631</v>
      </c>
      <c r="I174" s="251" t="s">
        <v>567</v>
      </c>
      <c r="J174" s="251">
        <v>50</v>
      </c>
      <c r="K174" s="292"/>
    </row>
    <row r="175" spans="2:11" ht="15" customHeight="1">
      <c r="B175" s="271"/>
      <c r="C175" s="251" t="s">
        <v>151</v>
      </c>
      <c r="D175" s="251"/>
      <c r="E175" s="251"/>
      <c r="F175" s="270" t="s">
        <v>565</v>
      </c>
      <c r="G175" s="251"/>
      <c r="H175" s="251" t="s">
        <v>632</v>
      </c>
      <c r="I175" s="251" t="s">
        <v>633</v>
      </c>
      <c r="J175" s="251"/>
      <c r="K175" s="292"/>
    </row>
    <row r="176" spans="2:11" ht="15" customHeight="1">
      <c r="B176" s="271"/>
      <c r="C176" s="251" t="s">
        <v>59</v>
      </c>
      <c r="D176" s="251"/>
      <c r="E176" s="251"/>
      <c r="F176" s="270" t="s">
        <v>565</v>
      </c>
      <c r="G176" s="251"/>
      <c r="H176" s="251" t="s">
        <v>634</v>
      </c>
      <c r="I176" s="251" t="s">
        <v>635</v>
      </c>
      <c r="J176" s="251">
        <v>1</v>
      </c>
      <c r="K176" s="292"/>
    </row>
    <row r="177" spans="2:11" ht="15" customHeight="1">
      <c r="B177" s="271"/>
      <c r="C177" s="251" t="s">
        <v>55</v>
      </c>
      <c r="D177" s="251"/>
      <c r="E177" s="251"/>
      <c r="F177" s="270" t="s">
        <v>565</v>
      </c>
      <c r="G177" s="251"/>
      <c r="H177" s="251" t="s">
        <v>636</v>
      </c>
      <c r="I177" s="251" t="s">
        <v>567</v>
      </c>
      <c r="J177" s="251">
        <v>20</v>
      </c>
      <c r="K177" s="292"/>
    </row>
    <row r="178" spans="2:11" ht="15" customHeight="1">
      <c r="B178" s="271"/>
      <c r="C178" s="251" t="s">
        <v>152</v>
      </c>
      <c r="D178" s="251"/>
      <c r="E178" s="251"/>
      <c r="F178" s="270" t="s">
        <v>565</v>
      </c>
      <c r="G178" s="251"/>
      <c r="H178" s="251" t="s">
        <v>637</v>
      </c>
      <c r="I178" s="251" t="s">
        <v>567</v>
      </c>
      <c r="J178" s="251">
        <v>255</v>
      </c>
      <c r="K178" s="292"/>
    </row>
    <row r="179" spans="2:11" ht="15" customHeight="1">
      <c r="B179" s="271"/>
      <c r="C179" s="251" t="s">
        <v>153</v>
      </c>
      <c r="D179" s="251"/>
      <c r="E179" s="251"/>
      <c r="F179" s="270" t="s">
        <v>565</v>
      </c>
      <c r="G179" s="251"/>
      <c r="H179" s="251" t="s">
        <v>530</v>
      </c>
      <c r="I179" s="251" t="s">
        <v>567</v>
      </c>
      <c r="J179" s="251">
        <v>10</v>
      </c>
      <c r="K179" s="292"/>
    </row>
    <row r="180" spans="2:11" ht="15" customHeight="1">
      <c r="B180" s="271"/>
      <c r="C180" s="251" t="s">
        <v>154</v>
      </c>
      <c r="D180" s="251"/>
      <c r="E180" s="251"/>
      <c r="F180" s="270" t="s">
        <v>565</v>
      </c>
      <c r="G180" s="251"/>
      <c r="H180" s="251" t="s">
        <v>638</v>
      </c>
      <c r="I180" s="251" t="s">
        <v>599</v>
      </c>
      <c r="J180" s="251"/>
      <c r="K180" s="292"/>
    </row>
    <row r="181" spans="2:11" ht="15" customHeight="1">
      <c r="B181" s="271"/>
      <c r="C181" s="251" t="s">
        <v>639</v>
      </c>
      <c r="D181" s="251"/>
      <c r="E181" s="251"/>
      <c r="F181" s="270" t="s">
        <v>565</v>
      </c>
      <c r="G181" s="251"/>
      <c r="H181" s="251" t="s">
        <v>640</v>
      </c>
      <c r="I181" s="251" t="s">
        <v>599</v>
      </c>
      <c r="J181" s="251"/>
      <c r="K181" s="292"/>
    </row>
    <row r="182" spans="2:11" ht="15" customHeight="1">
      <c r="B182" s="271"/>
      <c r="C182" s="251" t="s">
        <v>628</v>
      </c>
      <c r="D182" s="251"/>
      <c r="E182" s="251"/>
      <c r="F182" s="270" t="s">
        <v>565</v>
      </c>
      <c r="G182" s="251"/>
      <c r="H182" s="251" t="s">
        <v>641</v>
      </c>
      <c r="I182" s="251" t="s">
        <v>599</v>
      </c>
      <c r="J182" s="251"/>
      <c r="K182" s="292"/>
    </row>
    <row r="183" spans="2:11" ht="15" customHeight="1">
      <c r="B183" s="271"/>
      <c r="C183" s="251" t="s">
        <v>156</v>
      </c>
      <c r="D183" s="251"/>
      <c r="E183" s="251"/>
      <c r="F183" s="270" t="s">
        <v>571</v>
      </c>
      <c r="G183" s="251"/>
      <c r="H183" s="251" t="s">
        <v>642</v>
      </c>
      <c r="I183" s="251" t="s">
        <v>567</v>
      </c>
      <c r="J183" s="251">
        <v>50</v>
      </c>
      <c r="K183" s="292"/>
    </row>
    <row r="184" spans="2:11" ht="15" customHeight="1">
      <c r="B184" s="271"/>
      <c r="C184" s="251" t="s">
        <v>643</v>
      </c>
      <c r="D184" s="251"/>
      <c r="E184" s="251"/>
      <c r="F184" s="270" t="s">
        <v>571</v>
      </c>
      <c r="G184" s="251"/>
      <c r="H184" s="251" t="s">
        <v>644</v>
      </c>
      <c r="I184" s="251" t="s">
        <v>645</v>
      </c>
      <c r="J184" s="251"/>
      <c r="K184" s="292"/>
    </row>
    <row r="185" spans="2:11" ht="15" customHeight="1">
      <c r="B185" s="271"/>
      <c r="C185" s="251" t="s">
        <v>646</v>
      </c>
      <c r="D185" s="251"/>
      <c r="E185" s="251"/>
      <c r="F185" s="270" t="s">
        <v>571</v>
      </c>
      <c r="G185" s="251"/>
      <c r="H185" s="251" t="s">
        <v>647</v>
      </c>
      <c r="I185" s="251" t="s">
        <v>645</v>
      </c>
      <c r="J185" s="251"/>
      <c r="K185" s="292"/>
    </row>
    <row r="186" spans="2:11" ht="15" customHeight="1">
      <c r="B186" s="271"/>
      <c r="C186" s="251" t="s">
        <v>648</v>
      </c>
      <c r="D186" s="251"/>
      <c r="E186" s="251"/>
      <c r="F186" s="270" t="s">
        <v>571</v>
      </c>
      <c r="G186" s="251"/>
      <c r="H186" s="251" t="s">
        <v>649</v>
      </c>
      <c r="I186" s="251" t="s">
        <v>645</v>
      </c>
      <c r="J186" s="251"/>
      <c r="K186" s="292"/>
    </row>
    <row r="187" spans="2:11" ht="15" customHeight="1">
      <c r="B187" s="271"/>
      <c r="C187" s="304" t="s">
        <v>650</v>
      </c>
      <c r="D187" s="251"/>
      <c r="E187" s="251"/>
      <c r="F187" s="270" t="s">
        <v>571</v>
      </c>
      <c r="G187" s="251"/>
      <c r="H187" s="251" t="s">
        <v>651</v>
      </c>
      <c r="I187" s="251" t="s">
        <v>652</v>
      </c>
      <c r="J187" s="305" t="s">
        <v>653</v>
      </c>
      <c r="K187" s="292"/>
    </row>
    <row r="188" spans="2:11" ht="15" customHeight="1">
      <c r="B188" s="271"/>
      <c r="C188" s="256" t="s">
        <v>44</v>
      </c>
      <c r="D188" s="251"/>
      <c r="E188" s="251"/>
      <c r="F188" s="270" t="s">
        <v>565</v>
      </c>
      <c r="G188" s="251"/>
      <c r="H188" s="247" t="s">
        <v>654</v>
      </c>
      <c r="I188" s="251" t="s">
        <v>655</v>
      </c>
      <c r="J188" s="251"/>
      <c r="K188" s="292"/>
    </row>
    <row r="189" spans="2:11" ht="15" customHeight="1">
      <c r="B189" s="271"/>
      <c r="C189" s="256" t="s">
        <v>656</v>
      </c>
      <c r="D189" s="251"/>
      <c r="E189" s="251"/>
      <c r="F189" s="270" t="s">
        <v>565</v>
      </c>
      <c r="G189" s="251"/>
      <c r="H189" s="251" t="s">
        <v>657</v>
      </c>
      <c r="I189" s="251" t="s">
        <v>599</v>
      </c>
      <c r="J189" s="251"/>
      <c r="K189" s="292"/>
    </row>
    <row r="190" spans="2:11" ht="15" customHeight="1">
      <c r="B190" s="271"/>
      <c r="C190" s="256" t="s">
        <v>658</v>
      </c>
      <c r="D190" s="251"/>
      <c r="E190" s="251"/>
      <c r="F190" s="270" t="s">
        <v>565</v>
      </c>
      <c r="G190" s="251"/>
      <c r="H190" s="251" t="s">
        <v>659</v>
      </c>
      <c r="I190" s="251" t="s">
        <v>599</v>
      </c>
      <c r="J190" s="251"/>
      <c r="K190" s="292"/>
    </row>
    <row r="191" spans="2:11" ht="15" customHeight="1">
      <c r="B191" s="271"/>
      <c r="C191" s="256" t="s">
        <v>660</v>
      </c>
      <c r="D191" s="251"/>
      <c r="E191" s="251"/>
      <c r="F191" s="270" t="s">
        <v>571</v>
      </c>
      <c r="G191" s="251"/>
      <c r="H191" s="251" t="s">
        <v>661</v>
      </c>
      <c r="I191" s="251" t="s">
        <v>599</v>
      </c>
      <c r="J191" s="251"/>
      <c r="K191" s="292"/>
    </row>
    <row r="192" spans="2:11" ht="15" customHeight="1">
      <c r="B192" s="298"/>
      <c r="C192" s="306"/>
      <c r="D192" s="280"/>
      <c r="E192" s="280"/>
      <c r="F192" s="280"/>
      <c r="G192" s="280"/>
      <c r="H192" s="280"/>
      <c r="I192" s="280"/>
      <c r="J192" s="280"/>
      <c r="K192" s="299"/>
    </row>
    <row r="193" spans="2:11" ht="18.75" customHeight="1">
      <c r="B193" s="247"/>
      <c r="C193" s="251"/>
      <c r="D193" s="251"/>
      <c r="E193" s="251"/>
      <c r="F193" s="270"/>
      <c r="G193" s="251"/>
      <c r="H193" s="251"/>
      <c r="I193" s="251"/>
      <c r="J193" s="251"/>
      <c r="K193" s="247"/>
    </row>
    <row r="194" spans="2:11" ht="18.75" customHeight="1">
      <c r="B194" s="247"/>
      <c r="C194" s="251"/>
      <c r="D194" s="251"/>
      <c r="E194" s="251"/>
      <c r="F194" s="270"/>
      <c r="G194" s="251"/>
      <c r="H194" s="251"/>
      <c r="I194" s="251"/>
      <c r="J194" s="251"/>
      <c r="K194" s="247"/>
    </row>
    <row r="195" spans="2:11" ht="18.75" customHeight="1">
      <c r="B195" s="257"/>
      <c r="C195" s="257"/>
      <c r="D195" s="257"/>
      <c r="E195" s="257"/>
      <c r="F195" s="257"/>
      <c r="G195" s="257"/>
      <c r="H195" s="257"/>
      <c r="I195" s="257"/>
      <c r="J195" s="257"/>
      <c r="K195" s="257"/>
    </row>
    <row r="196" spans="2:11">
      <c r="B196" s="239"/>
      <c r="C196" s="240"/>
      <c r="D196" s="240"/>
      <c r="E196" s="240"/>
      <c r="F196" s="240"/>
      <c r="G196" s="240"/>
      <c r="H196" s="240"/>
      <c r="I196" s="240"/>
      <c r="J196" s="240"/>
      <c r="K196" s="241"/>
    </row>
    <row r="197" spans="2:11" ht="21">
      <c r="B197" s="242"/>
      <c r="C197" s="362" t="s">
        <v>662</v>
      </c>
      <c r="D197" s="362"/>
      <c r="E197" s="362"/>
      <c r="F197" s="362"/>
      <c r="G197" s="362"/>
      <c r="H197" s="362"/>
      <c r="I197" s="362"/>
      <c r="J197" s="362"/>
      <c r="K197" s="243"/>
    </row>
    <row r="198" spans="2:11" ht="25.5" customHeight="1">
      <c r="B198" s="242"/>
      <c r="C198" s="307" t="s">
        <v>663</v>
      </c>
      <c r="D198" s="307"/>
      <c r="E198" s="307"/>
      <c r="F198" s="307" t="s">
        <v>664</v>
      </c>
      <c r="G198" s="308"/>
      <c r="H198" s="361" t="s">
        <v>665</v>
      </c>
      <c r="I198" s="361"/>
      <c r="J198" s="361"/>
      <c r="K198" s="243"/>
    </row>
    <row r="199" spans="2:11" ht="5.25" customHeight="1">
      <c r="B199" s="271"/>
      <c r="C199" s="268"/>
      <c r="D199" s="268"/>
      <c r="E199" s="268"/>
      <c r="F199" s="268"/>
      <c r="G199" s="251"/>
      <c r="H199" s="268"/>
      <c r="I199" s="268"/>
      <c r="J199" s="268"/>
      <c r="K199" s="292"/>
    </row>
    <row r="200" spans="2:11" ht="15" customHeight="1">
      <c r="B200" s="271"/>
      <c r="C200" s="251" t="s">
        <v>655</v>
      </c>
      <c r="D200" s="251"/>
      <c r="E200" s="251"/>
      <c r="F200" s="270" t="s">
        <v>45</v>
      </c>
      <c r="G200" s="251"/>
      <c r="H200" s="359" t="s">
        <v>666</v>
      </c>
      <c r="I200" s="359"/>
      <c r="J200" s="359"/>
      <c r="K200" s="292"/>
    </row>
    <row r="201" spans="2:11" ht="15" customHeight="1">
      <c r="B201" s="271"/>
      <c r="C201" s="277"/>
      <c r="D201" s="251"/>
      <c r="E201" s="251"/>
      <c r="F201" s="270" t="s">
        <v>46</v>
      </c>
      <c r="G201" s="251"/>
      <c r="H201" s="359" t="s">
        <v>667</v>
      </c>
      <c r="I201" s="359"/>
      <c r="J201" s="359"/>
      <c r="K201" s="292"/>
    </row>
    <row r="202" spans="2:11" ht="15" customHeight="1">
      <c r="B202" s="271"/>
      <c r="C202" s="277"/>
      <c r="D202" s="251"/>
      <c r="E202" s="251"/>
      <c r="F202" s="270" t="s">
        <v>49</v>
      </c>
      <c r="G202" s="251"/>
      <c r="H202" s="359" t="s">
        <v>668</v>
      </c>
      <c r="I202" s="359"/>
      <c r="J202" s="359"/>
      <c r="K202" s="292"/>
    </row>
    <row r="203" spans="2:11" ht="15" customHeight="1">
      <c r="B203" s="271"/>
      <c r="C203" s="251"/>
      <c r="D203" s="251"/>
      <c r="E203" s="251"/>
      <c r="F203" s="270" t="s">
        <v>47</v>
      </c>
      <c r="G203" s="251"/>
      <c r="H203" s="359" t="s">
        <v>669</v>
      </c>
      <c r="I203" s="359"/>
      <c r="J203" s="359"/>
      <c r="K203" s="292"/>
    </row>
    <row r="204" spans="2:11" ht="15" customHeight="1">
      <c r="B204" s="271"/>
      <c r="C204" s="251"/>
      <c r="D204" s="251"/>
      <c r="E204" s="251"/>
      <c r="F204" s="270" t="s">
        <v>48</v>
      </c>
      <c r="G204" s="251"/>
      <c r="H204" s="359" t="s">
        <v>670</v>
      </c>
      <c r="I204" s="359"/>
      <c r="J204" s="359"/>
      <c r="K204" s="292"/>
    </row>
    <row r="205" spans="2:11" ht="15" customHeight="1">
      <c r="B205" s="271"/>
      <c r="C205" s="251"/>
      <c r="D205" s="251"/>
      <c r="E205" s="251"/>
      <c r="F205" s="270"/>
      <c r="G205" s="251"/>
      <c r="H205" s="251"/>
      <c r="I205" s="251"/>
      <c r="J205" s="251"/>
      <c r="K205" s="292"/>
    </row>
    <row r="206" spans="2:11" ht="15" customHeight="1">
      <c r="B206" s="271"/>
      <c r="C206" s="251" t="s">
        <v>611</v>
      </c>
      <c r="D206" s="251"/>
      <c r="E206" s="251"/>
      <c r="F206" s="270" t="s">
        <v>78</v>
      </c>
      <c r="G206" s="251"/>
      <c r="H206" s="359" t="s">
        <v>671</v>
      </c>
      <c r="I206" s="359"/>
      <c r="J206" s="359"/>
      <c r="K206" s="292"/>
    </row>
    <row r="207" spans="2:11" ht="15" customHeight="1">
      <c r="B207" s="271"/>
      <c r="C207" s="277"/>
      <c r="D207" s="251"/>
      <c r="E207" s="251"/>
      <c r="F207" s="270" t="s">
        <v>508</v>
      </c>
      <c r="G207" s="251"/>
      <c r="H207" s="359" t="s">
        <v>509</v>
      </c>
      <c r="I207" s="359"/>
      <c r="J207" s="359"/>
      <c r="K207" s="292"/>
    </row>
    <row r="208" spans="2:11" ht="15" customHeight="1">
      <c r="B208" s="271"/>
      <c r="C208" s="251"/>
      <c r="D208" s="251"/>
      <c r="E208" s="251"/>
      <c r="F208" s="270" t="s">
        <v>506</v>
      </c>
      <c r="G208" s="251"/>
      <c r="H208" s="359" t="s">
        <v>672</v>
      </c>
      <c r="I208" s="359"/>
      <c r="J208" s="359"/>
      <c r="K208" s="292"/>
    </row>
    <row r="209" spans="2:11" ht="15" customHeight="1">
      <c r="B209" s="309"/>
      <c r="C209" s="277"/>
      <c r="D209" s="277"/>
      <c r="E209" s="277"/>
      <c r="F209" s="270" t="s">
        <v>510</v>
      </c>
      <c r="G209" s="256"/>
      <c r="H209" s="360" t="s">
        <v>511</v>
      </c>
      <c r="I209" s="360"/>
      <c r="J209" s="360"/>
      <c r="K209" s="310"/>
    </row>
    <row r="210" spans="2:11" ht="15" customHeight="1">
      <c r="B210" s="309"/>
      <c r="C210" s="277"/>
      <c r="D210" s="277"/>
      <c r="E210" s="277"/>
      <c r="F210" s="270" t="s">
        <v>512</v>
      </c>
      <c r="G210" s="256"/>
      <c r="H210" s="360" t="s">
        <v>490</v>
      </c>
      <c r="I210" s="360"/>
      <c r="J210" s="360"/>
      <c r="K210" s="310"/>
    </row>
    <row r="211" spans="2:11" ht="15" customHeight="1">
      <c r="B211" s="309"/>
      <c r="C211" s="277"/>
      <c r="D211" s="277"/>
      <c r="E211" s="277"/>
      <c r="F211" s="311"/>
      <c r="G211" s="256"/>
      <c r="H211" s="312"/>
      <c r="I211" s="312"/>
      <c r="J211" s="312"/>
      <c r="K211" s="310"/>
    </row>
    <row r="212" spans="2:11" ht="15" customHeight="1">
      <c r="B212" s="309"/>
      <c r="C212" s="251" t="s">
        <v>635</v>
      </c>
      <c r="D212" s="277"/>
      <c r="E212" s="277"/>
      <c r="F212" s="270">
        <v>1</v>
      </c>
      <c r="G212" s="256"/>
      <c r="H212" s="360" t="s">
        <v>673</v>
      </c>
      <c r="I212" s="360"/>
      <c r="J212" s="360"/>
      <c r="K212" s="310"/>
    </row>
    <row r="213" spans="2:11" ht="15" customHeight="1">
      <c r="B213" s="309"/>
      <c r="C213" s="277"/>
      <c r="D213" s="277"/>
      <c r="E213" s="277"/>
      <c r="F213" s="270">
        <v>2</v>
      </c>
      <c r="G213" s="256"/>
      <c r="H213" s="360" t="s">
        <v>674</v>
      </c>
      <c r="I213" s="360"/>
      <c r="J213" s="360"/>
      <c r="K213" s="310"/>
    </row>
    <row r="214" spans="2:11" ht="15" customHeight="1">
      <c r="B214" s="309"/>
      <c r="C214" s="277"/>
      <c r="D214" s="277"/>
      <c r="E214" s="277"/>
      <c r="F214" s="270">
        <v>3</v>
      </c>
      <c r="G214" s="256"/>
      <c r="H214" s="360" t="s">
        <v>675</v>
      </c>
      <c r="I214" s="360"/>
      <c r="J214" s="360"/>
      <c r="K214" s="310"/>
    </row>
    <row r="215" spans="2:11" ht="15" customHeight="1">
      <c r="B215" s="309"/>
      <c r="C215" s="277"/>
      <c r="D215" s="277"/>
      <c r="E215" s="277"/>
      <c r="F215" s="270">
        <v>4</v>
      </c>
      <c r="G215" s="256"/>
      <c r="H215" s="360" t="s">
        <v>676</v>
      </c>
      <c r="I215" s="360"/>
      <c r="J215" s="360"/>
      <c r="K215" s="310"/>
    </row>
    <row r="216" spans="2:11" ht="12.75" customHeight="1">
      <c r="B216" s="313"/>
      <c r="C216" s="314"/>
      <c r="D216" s="314"/>
      <c r="E216" s="314"/>
      <c r="F216" s="314"/>
      <c r="G216" s="314"/>
      <c r="H216" s="314"/>
      <c r="I216" s="314"/>
      <c r="J216" s="314"/>
      <c r="K216" s="315"/>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1070_UBch_3_Marsovsk - Uh...</vt:lpstr>
      <vt:lpstr>Pokyny pro vyplnění</vt:lpstr>
      <vt:lpstr>'1070_UBch_3_Marsovsk - Uh...'!Názvy_tisku</vt:lpstr>
      <vt:lpstr>'Rekapitulace stavby'!Názvy_tisku</vt:lpstr>
      <vt:lpstr>'1070_UBch_3_Marsovsk - Uh...'!Oblast_tisku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2021-01-28T10:25:40Z</cp:lastPrinted>
  <dcterms:created xsi:type="dcterms:W3CDTF">2018-07-25T14:18:54Z</dcterms:created>
  <dcterms:modified xsi:type="dcterms:W3CDTF">2021-01-28T10:27:45Z</dcterms:modified>
</cp:coreProperties>
</file>